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ento_zošit"/>
  <mc:AlternateContent xmlns:mc="http://schemas.openxmlformats.org/markup-compatibility/2006">
    <mc:Choice Requires="x15">
      <x15ac:absPath xmlns:x15ac="http://schemas.microsoft.com/office/spreadsheetml/2010/11/ac" url="O:\oddelenie_kolektivnej_spravy\verejný prenos\LZ\RHLZ 2019\"/>
    </mc:Choice>
  </mc:AlternateContent>
  <xr:revisionPtr revIDLastSave="0" documentId="13_ncr:1_{0B92E654-3082-423D-BD6B-28F04FC81BAF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Príloha HLZ" sheetId="1" r:id="rId1"/>
  </sheets>
  <definedNames>
    <definedName name="_GoBack" localSheetId="0">'Príloha HLZ'!$A$4</definedName>
  </definedNames>
  <calcPr calcId="181029"/>
</workbook>
</file>

<file path=xl/calcChain.xml><?xml version="1.0" encoding="utf-8"?>
<calcChain xmlns="http://schemas.openxmlformats.org/spreadsheetml/2006/main">
  <c r="G168" i="1" l="1"/>
  <c r="G170" i="1" l="1"/>
  <c r="G169" i="1"/>
  <c r="G167" i="1"/>
  <c r="I188" i="1" l="1"/>
  <c r="I187" i="1"/>
  <c r="I186" i="1"/>
  <c r="I185" i="1"/>
  <c r="I184" i="1"/>
  <c r="I189" i="1" s="1"/>
  <c r="E188" i="1"/>
  <c r="E187" i="1"/>
  <c r="E186" i="1"/>
  <c r="E185" i="1"/>
  <c r="E184" i="1"/>
  <c r="D134" i="1"/>
  <c r="D133" i="1"/>
  <c r="D132" i="1"/>
  <c r="D135" i="1" s="1"/>
  <c r="G134" i="1"/>
  <c r="G133" i="1"/>
  <c r="G132" i="1"/>
  <c r="G211" i="1"/>
  <c r="G213" i="1" s="1"/>
  <c r="G212" i="1"/>
  <c r="G210" i="1"/>
  <c r="E189" i="1" l="1"/>
  <c r="G135" i="1"/>
  <c r="D211" i="1"/>
  <c r="D212" i="1"/>
  <c r="D210" i="1"/>
  <c r="D203" i="1"/>
  <c r="D204" i="1"/>
  <c r="D202" i="1"/>
  <c r="D195" i="1"/>
  <c r="D196" i="1"/>
  <c r="D194" i="1"/>
  <c r="F177" i="1"/>
  <c r="F176" i="1"/>
  <c r="F175" i="1"/>
  <c r="J141" i="1"/>
  <c r="J142" i="1"/>
  <c r="J140" i="1"/>
  <c r="F141" i="1"/>
  <c r="F142" i="1"/>
  <c r="F140" i="1"/>
  <c r="F178" i="1" l="1"/>
  <c r="F143" i="1"/>
  <c r="J143" i="1"/>
  <c r="D197" i="1" l="1"/>
  <c r="D213" i="1" l="1"/>
  <c r="D205" i="1"/>
  <c r="J157" i="1"/>
  <c r="G31" i="1" l="1"/>
  <c r="J149" i="1"/>
  <c r="J150" i="1"/>
  <c r="J151" i="1"/>
  <c r="J152" i="1"/>
  <c r="J153" i="1"/>
  <c r="J154" i="1"/>
  <c r="J155" i="1"/>
  <c r="J156" i="1"/>
  <c r="J148" i="1"/>
  <c r="F149" i="1"/>
  <c r="F150" i="1"/>
  <c r="F151" i="1"/>
  <c r="F152" i="1"/>
  <c r="F153" i="1"/>
  <c r="F154" i="1"/>
  <c r="F155" i="1"/>
  <c r="F156" i="1"/>
  <c r="F157" i="1"/>
  <c r="F148" i="1"/>
  <c r="J118" i="1"/>
  <c r="J119" i="1"/>
  <c r="J120" i="1"/>
  <c r="J121" i="1"/>
  <c r="J122" i="1"/>
  <c r="J123" i="1"/>
  <c r="J124" i="1"/>
  <c r="J125" i="1"/>
  <c r="J126" i="1"/>
  <c r="J117" i="1"/>
  <c r="F118" i="1"/>
  <c r="F119" i="1"/>
  <c r="F120" i="1"/>
  <c r="F121" i="1"/>
  <c r="F122" i="1"/>
  <c r="F123" i="1"/>
  <c r="F124" i="1"/>
  <c r="F125" i="1"/>
  <c r="F126" i="1"/>
  <c r="F117" i="1"/>
  <c r="J111" i="1"/>
  <c r="J110" i="1"/>
  <c r="J109" i="1"/>
  <c r="J108" i="1"/>
  <c r="J107" i="1"/>
  <c r="J106" i="1"/>
  <c r="J105" i="1"/>
  <c r="J104" i="1"/>
  <c r="J103" i="1"/>
  <c r="J102" i="1"/>
  <c r="F127" i="1" l="1"/>
  <c r="J112" i="1"/>
  <c r="J158" i="1"/>
  <c r="F158" i="1"/>
  <c r="G29" i="1" s="1"/>
  <c r="J127" i="1"/>
  <c r="F78" i="1"/>
  <c r="G78" i="1" s="1"/>
  <c r="J78" i="1"/>
  <c r="K78" i="1" s="1"/>
  <c r="F79" i="1"/>
  <c r="G79" i="1" s="1"/>
  <c r="J79" i="1"/>
  <c r="K79" i="1" s="1"/>
  <c r="F80" i="1"/>
  <c r="G80" i="1" s="1"/>
  <c r="J80" i="1"/>
  <c r="K80" i="1" s="1"/>
  <c r="F81" i="1"/>
  <c r="G81" i="1" s="1"/>
  <c r="J81" i="1"/>
  <c r="K81" i="1" s="1"/>
  <c r="F82" i="1"/>
  <c r="G82" i="1" s="1"/>
  <c r="J82" i="1"/>
  <c r="K82" i="1" s="1"/>
  <c r="F83" i="1"/>
  <c r="G83" i="1" s="1"/>
  <c r="J83" i="1"/>
  <c r="K83" i="1" s="1"/>
  <c r="F84" i="1"/>
  <c r="G84" i="1" s="1"/>
  <c r="J84" i="1"/>
  <c r="K84" i="1" s="1"/>
  <c r="F85" i="1"/>
  <c r="G85" i="1" s="1"/>
  <c r="J85" i="1"/>
  <c r="K85" i="1" s="1"/>
  <c r="F86" i="1"/>
  <c r="G86" i="1" s="1"/>
  <c r="J86" i="1"/>
  <c r="K86" i="1" s="1"/>
  <c r="F87" i="1"/>
  <c r="G87" i="1" s="1"/>
  <c r="J87" i="1"/>
  <c r="K87" i="1" s="1"/>
  <c r="D88" i="1"/>
  <c r="E88" i="1"/>
  <c r="H88" i="1"/>
  <c r="I88" i="1"/>
  <c r="G28" i="1" l="1"/>
  <c r="G88" i="1"/>
  <c r="F88" i="1"/>
  <c r="J88" i="1"/>
  <c r="K88" i="1"/>
  <c r="F64" i="1"/>
  <c r="G64" i="1" s="1"/>
  <c r="F103" i="1"/>
  <c r="F104" i="1"/>
  <c r="F105" i="1"/>
  <c r="F106" i="1"/>
  <c r="F107" i="1"/>
  <c r="F108" i="1"/>
  <c r="F109" i="1"/>
  <c r="F110" i="1"/>
  <c r="F111" i="1"/>
  <c r="F102" i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61" i="1"/>
  <c r="K61" i="1" s="1"/>
  <c r="F62" i="1"/>
  <c r="G62" i="1" s="1"/>
  <c r="F63" i="1"/>
  <c r="G63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61" i="1"/>
  <c r="G61" i="1" s="1"/>
  <c r="F112" i="1" l="1"/>
  <c r="G27" i="1" s="1"/>
  <c r="K71" i="1"/>
  <c r="G71" i="1"/>
  <c r="G26" i="1" l="1"/>
  <c r="G32" i="1" s="1"/>
  <c r="I71" i="1"/>
  <c r="H71" i="1"/>
  <c r="E71" i="1"/>
  <c r="D71" i="1"/>
  <c r="J71" i="1" l="1"/>
  <c r="F71" i="1"/>
  <c r="G30" i="1" l="1"/>
  <c r="G33" i="1" s="1"/>
  <c r="G34" i="1" s="1"/>
</calcChain>
</file>

<file path=xl/sharedStrings.xml><?xml version="1.0" encoding="utf-8"?>
<sst xmlns="http://schemas.openxmlformats.org/spreadsheetml/2006/main" count="235" uniqueCount="91">
  <si>
    <t>Názov a adresa ubytovacieho zariadenia</t>
  </si>
  <si>
    <t>Iné priestory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</si>
  <si>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</si>
  <si>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</si>
  <si>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</si>
  <si>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</si>
  <si>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</si>
  <si>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</si>
  <si>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</si>
  <si>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</si>
  <si>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</si>
  <si>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odmena</t>
  </si>
  <si>
    <t>uzavretej medzi:</t>
  </si>
  <si>
    <t>a</t>
  </si>
  <si>
    <t>IČO:</t>
  </si>
  <si>
    <t>DIČ:</t>
  </si>
  <si>
    <t xml:space="preserve">Dátum: </t>
  </si>
  <si>
    <t xml:space="preserve">Vypracoval: </t>
  </si>
  <si>
    <t>DPH</t>
  </si>
  <si>
    <t>Výška licenčnej odmeny</t>
  </si>
  <si>
    <t>Spolu bez DPH</t>
  </si>
  <si>
    <t>Spolu s DPH</t>
  </si>
  <si>
    <t>Túto tabuľku nevypĺňajte, slúži na výpočet výšky licenčnej odmeny na základe údajov uvedených v tabuľkách na nasledujúcich stranách.</t>
  </si>
  <si>
    <t>RHLZ č.:</t>
  </si>
  <si>
    <t>Príloha k Rošírenej hromadnej licenčnej zmluve</t>
  </si>
  <si>
    <r>
      <rPr>
        <b/>
        <sz val="10"/>
        <color indexed="8"/>
        <rFont val="Calibri"/>
        <family val="2"/>
        <charset val="238"/>
      </rPr>
      <t>Používateľom:</t>
    </r>
    <r>
      <rPr>
        <i/>
        <sz val="8"/>
        <color indexed="8"/>
        <rFont val="Calibri"/>
        <family val="2"/>
        <charset val="238"/>
      </rPr>
      <t>(obchodné meno a adresa)</t>
    </r>
  </si>
  <si>
    <r>
      <t xml:space="preserve">(ďalej len </t>
    </r>
    <r>
      <rPr>
        <b/>
        <sz val="10"/>
        <color indexed="8"/>
        <rFont val="Calibri"/>
        <family val="2"/>
        <charset val="238"/>
      </rPr>
      <t>"Príloha"</t>
    </r>
    <r>
      <rPr>
        <sz val="10"/>
        <color indexed="8"/>
        <rFont val="Calibri"/>
        <family val="2"/>
        <charset val="238"/>
      </rPr>
      <t>)</t>
    </r>
  </si>
  <si>
    <t>5.</t>
  </si>
  <si>
    <r>
      <rPr>
        <b/>
        <sz val="10"/>
        <color indexed="8"/>
        <rFont val="Calibri"/>
        <family val="2"/>
        <charset val="238"/>
      </rPr>
      <t>LITA, autorskou spoločnosťou,</t>
    </r>
    <r>
      <rPr>
        <sz val="10"/>
        <color indexed="8"/>
        <rFont val="Calibri"/>
        <family val="2"/>
        <charset val="238"/>
      </rPr>
      <t xml:space="preserve"> sídlo: Mozartova 9, 811 02 Bratislava, registrovaná na MV SR pod č. VVS/1-900/90-7923, IČO: 00420166, DIČ: 2020848027, IČ DPH: SK2020848027, banka: VÚB, a.s., BIC: SUBASKBX, číslo účtu: SK17 0200 0000 0000 0103 2012, štatutárny zástupca: Mgr. Jana Vozárová, riaditeľka, Odd. kolektívnej správy práv a zahraničných vzťahov, e-mail: retransmisia@lita.sk (ďalej len </t>
    </r>
    <r>
      <rPr>
        <b/>
        <sz val="10"/>
        <color indexed="8"/>
        <rFont val="Calibri"/>
        <family val="2"/>
        <charset val="238"/>
      </rPr>
      <t>„LITA“</t>
    </r>
    <r>
      <rPr>
        <sz val="10"/>
        <color indexed="8"/>
        <rFont val="Calibri"/>
        <family val="2"/>
        <charset val="238"/>
      </rPr>
      <t xml:space="preserve">)
</t>
    </r>
  </si>
  <si>
    <t>TV</t>
  </si>
  <si>
    <t>Ubytovacie zariadenia 1* a 2* a bez kategorizácie</t>
  </si>
  <si>
    <t>Ubytovacie zariadenia 3*</t>
  </si>
  <si>
    <r>
      <t>Turistické ubytovne, rekreačné zariadenia, kempingy, ubytovanie v súkromí (</t>
    </r>
    <r>
      <rPr>
        <b/>
        <i/>
        <sz val="9"/>
        <color theme="1"/>
        <rFont val="Calibri"/>
        <family val="2"/>
        <charset val="238"/>
        <scheme val="minor"/>
      </rPr>
      <t>bez živnosti</t>
    </r>
    <r>
      <rPr>
        <b/>
        <sz val="9"/>
        <color theme="1"/>
        <rFont val="Calibri"/>
        <family val="2"/>
        <charset val="238"/>
        <scheme val="minor"/>
      </rPr>
      <t>)</t>
    </r>
  </si>
  <si>
    <t>Šport, oddych, zábava</t>
  </si>
  <si>
    <t>Spoločné, spoločenské a obslužné priestory prevádzkární</t>
  </si>
  <si>
    <t>Stravovacie a pohostinské prevádzky</t>
  </si>
  <si>
    <t>Obchod a služby</t>
  </si>
  <si>
    <t>Názov a adresa prevádzkárne</t>
  </si>
  <si>
    <t>Izby ubytovacích zariadení</t>
  </si>
  <si>
    <t>IZBY UBYTOVACÍCH ZARIADENÍ</t>
  </si>
  <si>
    <r>
      <t xml:space="preserve">SPOLOČNÉ, SPOLOČENSKÉ A OBSLUŽNÉ PRIESTORY PREVÁDZKÁRNÍ </t>
    </r>
    <r>
      <rPr>
        <sz val="10"/>
        <color indexed="8"/>
        <rFont val="Calibri"/>
        <family val="2"/>
        <charset val="238"/>
      </rPr>
      <t>(aj v prípade, ak sa tieto priestory nachádzajú v rámci ubytovacieho zariadenia, v obchodoch, v službách alebo akýchkoľvek iných prevádzkárňach)</t>
    </r>
  </si>
  <si>
    <t>počet R</t>
  </si>
  <si>
    <t>počet TV</t>
  </si>
  <si>
    <t>Ubytovacie zariadenia 
4* a 5*</t>
  </si>
  <si>
    <t xml:space="preserve">R </t>
  </si>
  <si>
    <t>odmena
100%</t>
  </si>
  <si>
    <t>odmena po zohľadnení obsadenosti</t>
  </si>
  <si>
    <t>R</t>
  </si>
  <si>
    <t>áno/nie</t>
  </si>
  <si>
    <t>R alebo TV</t>
  </si>
  <si>
    <t>Športové prevádzky - Kúpalisko, plaváreň, klzisko, rekreačný areál, zimné športy</t>
  </si>
  <si>
    <t>celoročná prevádzka
(áno/nie)</t>
  </si>
  <si>
    <t>sezónna prevádzka
(áno/nie)</t>
  </si>
  <si>
    <t>Fitness, wellness, aerobikové štúdio</t>
  </si>
  <si>
    <t>INÉ PRIESTORY:</t>
  </si>
  <si>
    <t>Preprava osôb, dopravné prostriedky</t>
  </si>
  <si>
    <t>Druh dopravného prostriedku</t>
  </si>
  <si>
    <t>autobus s možnosťou výberu obsahu</t>
  </si>
  <si>
    <t>nájomný automobil, autobus bez možnosti výberu</t>
  </si>
  <si>
    <t>vlak</t>
  </si>
  <si>
    <t>lietadlo</t>
  </si>
  <si>
    <t>loď</t>
  </si>
  <si>
    <t>počet dopravných prostriedkov s R</t>
  </si>
  <si>
    <t>počet dopravných prostriedkov s TV</t>
  </si>
  <si>
    <t>Čerpacia stanica</t>
  </si>
  <si>
    <t>Erotický salón</t>
  </si>
  <si>
    <t>Detský kútik</t>
  </si>
  <si>
    <r>
      <t>rozhloha priestorov s TV v m</t>
    </r>
    <r>
      <rPr>
        <sz val="9"/>
        <color theme="1"/>
        <rFont val="Arial"/>
        <family val="2"/>
        <charset val="238"/>
      </rPr>
      <t>²</t>
    </r>
  </si>
  <si>
    <t>rozloha priestorov s TV v m²</t>
  </si>
  <si>
    <t xml:space="preserve">V prípade, že je v prevádzkárni umiestnené R a zároveň aj TV, vypĺňajte, prosím, iba bunky týkajúce sa TV. V zmysle sadzobníka LITA sa v takomto prípade uplatní iba odmena platná pre TV, ktorá zahŕňa aj odmenu za R. </t>
  </si>
  <si>
    <r>
      <rPr>
        <b/>
        <sz val="10"/>
        <rFont val="Calibri"/>
        <family val="2"/>
        <charset val="238"/>
      </rPr>
      <t>Vysvetlivky:</t>
    </r>
    <r>
      <rPr>
        <sz val="10"/>
        <rFont val="Calibri"/>
        <family val="2"/>
        <charset val="238"/>
      </rPr>
      <t xml:space="preserve"> 
</t>
    </r>
    <r>
      <rPr>
        <b/>
        <sz val="10"/>
        <rFont val="Calibri"/>
        <family val="2"/>
        <charset val="238"/>
      </rPr>
      <t>R</t>
    </r>
    <r>
      <rPr>
        <sz val="10"/>
        <rFont val="Calibri"/>
        <family val="2"/>
        <charset val="238"/>
      </rPr>
      <t xml:space="preserve"> = akékoľvek technické zariadenie, ktoré umožňuje reprodukciu zvuku (napr. zvukový prijímač, rozhlasový prijímač, MP3, CD prehrávač, hudobná veža a pod.)
</t>
    </r>
    <r>
      <rPr>
        <b/>
        <sz val="10"/>
        <rFont val="Calibri"/>
        <family val="2"/>
        <charset val="238"/>
      </rPr>
      <t>TV</t>
    </r>
    <r>
      <rPr>
        <sz val="10"/>
        <rFont val="Calibri"/>
        <family val="2"/>
        <charset val="238"/>
      </rPr>
      <t xml:space="preserve"> = akékoľvek technické zariadenie, ktoré umožňuje reprodukciu zvuku a obrazu zároveň (napr. zvukovo-obrazový prijímač alebo prehrávač - televízor, PC a pod.) </t>
    </r>
    <r>
      <rPr>
        <b/>
        <sz val="9"/>
        <color indexed="8"/>
        <rFont val="Calibri"/>
        <family val="2"/>
        <charset val="238"/>
      </rPr>
      <t/>
    </r>
  </si>
  <si>
    <t>Druh prevádzkárne</t>
  </si>
  <si>
    <t>.............................................................</t>
  </si>
  <si>
    <t xml:space="preserve">podpis Používateľa </t>
  </si>
  <si>
    <t xml:space="preserve">POKYNY K VYPĹŇANIU: </t>
  </si>
  <si>
    <t>Miera vyťaženosti</t>
  </si>
  <si>
    <t>Výška odmeny</t>
  </si>
  <si>
    <r>
      <t xml:space="preserve">OBCHOD A SLUŽBY </t>
    </r>
    <r>
      <rPr>
        <sz val="10"/>
        <color indexed="8"/>
        <rFont val="Calibri"/>
        <family val="2"/>
        <charset val="238"/>
      </rPr>
      <t>(napr. obchodný dom, obchodná predajňa, prevádzky služieb ako kaderníctvo, kozmetika, pedikúra, sauna, solárium, opravovňa, požičovňa, cestovné kancelárie, stávkové kancelárie a iné, aj v prípade, ak sa tieto priestory nachádzajú v rámci ubytovacieho zariadenia)</t>
    </r>
  </si>
  <si>
    <r>
      <t xml:space="preserve">STRAVOVACIE A POHOSTINSKÉ PREVÁDZKY </t>
    </r>
    <r>
      <rPr>
        <sz val="10"/>
        <color indexed="8"/>
        <rFont val="Calibri"/>
        <family val="2"/>
        <charset val="238"/>
      </rPr>
      <t>(napr. reštaurácia, bistro, bufet, jedáleň, pizzeria, bar, výčap, kaviareň, hostinec, pohostinstvo, vináreň, piváreň, cukráreň, viecha a iné, aj v prípade, ak sa tieto priestory nachádzajú v rámci ubytovacieho zariadenia)</t>
    </r>
  </si>
  <si>
    <r>
      <t xml:space="preserve">ŠPORT, ODDYCH, ZÁBAVA </t>
    </r>
    <r>
      <rPr>
        <sz val="10"/>
        <color theme="1"/>
        <rFont val="Calibri"/>
        <family val="2"/>
        <charset val="238"/>
        <scheme val="minor"/>
      </rPr>
      <t>(aj v prípade, že sa tieto prevádzky nachádzajú v priestoroch ubytovacieho zariadenia):</t>
    </r>
  </si>
  <si>
    <t>Letná terasa</t>
  </si>
  <si>
    <t>Herňa, kasíno, stravovacie zariadenie ozvučené technickým zariadením s obsluhou DJ-om bez možnosti tancovania (aspoň 1x týždenne)</t>
  </si>
  <si>
    <t xml:space="preserve">Všetky nižšie uvedené sumy sú bez DPH. </t>
  </si>
  <si>
    <t>Obsadenosť*
(%)</t>
  </si>
  <si>
    <t>Spolu:</t>
  </si>
  <si>
    <t>rozloha priestorov
 ozvučených R v m²</t>
  </si>
  <si>
    <r>
      <rPr>
        <b/>
        <sz val="9"/>
        <color theme="1"/>
        <rFont val="Calibri"/>
        <family val="2"/>
        <charset val="238"/>
        <scheme val="minor"/>
      </rPr>
      <t>*Poznámka:</t>
    </r>
    <r>
      <rPr>
        <sz val="9"/>
        <color theme="1"/>
        <rFont val="Calibri"/>
        <family val="2"/>
        <charset val="238"/>
        <scheme val="minor"/>
      </rPr>
      <t xml:space="preserve"> Obsadenosť </t>
    </r>
    <r>
      <rPr>
        <u/>
        <sz val="9"/>
        <color theme="1"/>
        <rFont val="Calibri"/>
        <family val="2"/>
        <charset val="238"/>
        <scheme val="minor"/>
      </rPr>
      <t>izieb</t>
    </r>
    <r>
      <rPr>
        <sz val="9"/>
        <color theme="1"/>
        <rFont val="Calibri"/>
        <family val="2"/>
        <charset val="238"/>
        <scheme val="minor"/>
      </rPr>
      <t xml:space="preserve"> ubytovacieho zariadenia za uplynulý kalendárny rok.</t>
    </r>
  </si>
  <si>
    <r>
      <t xml:space="preserve">*Poznámka: </t>
    </r>
    <r>
      <rPr>
        <sz val="9"/>
        <color theme="1"/>
        <rFont val="Calibri"/>
        <family val="2"/>
        <charset val="238"/>
        <scheme val="minor"/>
      </rPr>
      <t xml:space="preserve">Obsadenosť </t>
    </r>
    <r>
      <rPr>
        <u/>
        <sz val="9"/>
        <color theme="1"/>
        <rFont val="Calibri"/>
        <family val="2"/>
        <charset val="238"/>
        <scheme val="minor"/>
      </rPr>
      <t>izieb</t>
    </r>
    <r>
      <rPr>
        <sz val="9"/>
        <color theme="1"/>
        <rFont val="Calibri"/>
        <family val="2"/>
        <charset val="238"/>
        <scheme val="minor"/>
      </rPr>
      <t xml:space="preserve"> ubytovacieho zariadenia za uplynulý kalendárny rok.</t>
    </r>
  </si>
  <si>
    <t>v zmysle § 79 a § 80 písm. a) Autorského zákona o podmienkach použitia predmetov ochrany ich verejným</t>
  </si>
  <si>
    <r>
      <t xml:space="preserve">prenosom a technickým predvedením v zmysle § 26 ods. 2 a § 27 ods. 1 Autorského zákona (ďalej len </t>
    </r>
    <r>
      <rPr>
        <b/>
        <sz val="10"/>
        <color theme="1"/>
        <rFont val="Calibri"/>
        <family val="2"/>
        <charset val="238"/>
        <scheme val="minor"/>
      </rPr>
      <t>"Zmluva"</t>
    </r>
    <r>
      <rPr>
        <sz val="10"/>
        <color theme="1"/>
        <rFont val="Calibri"/>
        <family val="2"/>
        <charset val="238"/>
        <scheme val="minor"/>
      </rPr>
      <t>)</t>
    </r>
  </si>
  <si>
    <r>
      <t>Predmetom tejto Prílohy je špecifikácia prevádzkarní Používateľa, v ktorých dochádza k verejnému prenosu a k technickému predvedeniu Diel prostredníctvom technických zariadení a výpočet výšky licenčnej odmeny na základe údajov o prevádzkarňach poskytnutých Používateľom v nižšie uvedených tabuľkách Prílohy a platného sadzobníka, ktorý je uverejnený na www.lita.sk</t>
    </r>
    <r>
      <rPr>
        <sz val="10"/>
        <color indexed="8"/>
        <rFont val="Calibri"/>
        <family val="2"/>
        <charset val="238"/>
      </rPr>
      <t>. Pre jednotlivé druhy prevádzkarní je potrebné vyplniť príslušnú tabuľku nachádzajúcu sa na nasledujúcich stranách Prílohy. 
Príloha je neoddeliteľnou súčasťou Zmluvy.</t>
    </r>
    <r>
      <rPr>
        <b/>
        <sz val="10"/>
        <color indexed="8"/>
        <rFont val="Calibri"/>
        <family val="2"/>
        <charset val="238"/>
      </rPr>
      <t xml:space="preserve"> Vyplnenú a podpísanú Prílohu je potrebné zaslať na adresu LITA spolu s podpísanou Zmluvou v dvoch vyhotoveniach.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</si>
</sst>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23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1">
    <xf numFmtId="0" fontId="0" fillId="0" borderId="0" xfId="0"/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protection hidden="1"/>
    </xf>
    <xf numFmtId="0" fontId="6" fillId="0" borderId="0" xfId="0" applyFont="1" applyBorder="1" applyAlignment="1" applyProtection="1">
      <alignment horizontal="left"/>
      <protection hidden="1"/>
    </xf>
    <xf numFmtId="1" fontId="7" fillId="0" borderId="0" xfId="0" applyNumberFormat="1" applyFont="1" applyBorder="1" applyAlignment="1" applyProtection="1">
      <alignment horizontal="left"/>
      <protection hidden="1"/>
    </xf>
    <xf numFmtId="0" fontId="5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9" fillId="0" borderId="0" xfId="0" applyFont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5" fillId="0" borderId="3" xfId="0" applyFont="1" applyBorder="1" applyAlignment="1" applyProtection="1">
      <protection hidden="1"/>
    </xf>
    <xf numFmtId="0" fontId="5" fillId="0" borderId="9" xfId="0" applyFont="1" applyBorder="1" applyAlignment="1" applyProtection="1">
      <protection hidden="1"/>
    </xf>
    <xf numFmtId="0" fontId="5" fillId="0" borderId="15" xfId="0" applyFont="1" applyBorder="1" applyAlignment="1" applyProtection="1">
      <protection hidden="1"/>
    </xf>
    <xf numFmtId="0" fontId="5" fillId="0" borderId="21" xfId="0" applyFont="1" applyBorder="1" applyAlignment="1" applyProtection="1">
      <protection hidden="1"/>
    </xf>
    <xf numFmtId="0" fontId="8" fillId="0" borderId="21" xfId="0" applyFont="1" applyBorder="1" applyAlignment="1" applyProtection="1">
      <alignment wrapText="1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8" fillId="0" borderId="24" xfId="0" applyFont="1" applyBorder="1" applyAlignment="1" applyProtection="1">
      <alignment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164" fontId="5" fillId="0" borderId="0" xfId="0" applyNumberFormat="1" applyFont="1" applyBorder="1" applyAlignment="1" applyProtection="1">
      <alignment wrapText="1"/>
      <protection hidden="1"/>
    </xf>
    <xf numFmtId="0" fontId="8" fillId="0" borderId="0" xfId="0" applyFont="1" applyBorder="1" applyAlignment="1" applyProtection="1">
      <alignment wrapText="1"/>
      <protection hidden="1"/>
    </xf>
    <xf numFmtId="164" fontId="8" fillId="0" borderId="0" xfId="0" applyNumberFormat="1" applyFont="1" applyBorder="1" applyAlignment="1" applyProtection="1">
      <alignment wrapText="1"/>
      <protection hidden="1"/>
    </xf>
    <xf numFmtId="0" fontId="11" fillId="0" borderId="0" xfId="0" applyFont="1" applyAlignment="1" applyProtection="1"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7" fillId="0" borderId="0" xfId="0" applyFont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center"/>
      <protection hidden="1"/>
    </xf>
    <xf numFmtId="1" fontId="5" fillId="0" borderId="0" xfId="0" applyNumberFormat="1" applyFont="1" applyBorder="1" applyAlignment="1" applyProtection="1">
      <alignment horizontal="right" wrapText="1"/>
      <protection locked="0" hidden="1"/>
    </xf>
    <xf numFmtId="1" fontId="8" fillId="0" borderId="0" xfId="0" applyNumberFormat="1" applyFont="1" applyBorder="1" applyAlignment="1" applyProtection="1">
      <alignment horizontal="right" wrapText="1"/>
      <protection hidden="1"/>
    </xf>
    <xf numFmtId="0" fontId="8" fillId="0" borderId="0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5" fillId="0" borderId="9" xfId="0" applyFont="1" applyBorder="1" applyAlignment="1" applyProtection="1">
      <alignment wrapText="1"/>
      <protection locked="0" hidden="1"/>
    </xf>
    <xf numFmtId="0" fontId="5" fillId="0" borderId="15" xfId="0" applyFont="1" applyBorder="1" applyAlignment="1" applyProtection="1">
      <alignment wrapText="1"/>
      <protection locked="0" hidden="1"/>
    </xf>
    <xf numFmtId="1" fontId="5" fillId="0" borderId="0" xfId="0" applyNumberFormat="1" applyFont="1" applyBorder="1" applyAlignment="1" applyProtection="1">
      <alignment wrapText="1"/>
      <protection locked="0" hidden="1"/>
    </xf>
    <xf numFmtId="0" fontId="1" fillId="0" borderId="0" xfId="0" applyFont="1" applyProtection="1">
      <protection hidden="1"/>
    </xf>
    <xf numFmtId="0" fontId="5" fillId="0" borderId="15" xfId="0" applyFont="1" applyBorder="1" applyAlignment="1" applyProtection="1">
      <alignment horizontal="left"/>
      <protection hidden="1"/>
    </xf>
    <xf numFmtId="164" fontId="7" fillId="0" borderId="0" xfId="0" applyNumberFormat="1" applyFont="1" applyBorder="1" applyAlignment="1" applyProtection="1">
      <protection hidden="1"/>
    </xf>
    <xf numFmtId="0" fontId="14" fillId="0" borderId="0" xfId="0" applyFont="1" applyBorder="1" applyAlignment="1" applyProtection="1">
      <alignment vertical="center" wrapText="1"/>
      <protection hidden="1"/>
    </xf>
    <xf numFmtId="164" fontId="5" fillId="0" borderId="0" xfId="0" applyNumberFormat="1" applyFont="1" applyBorder="1" applyAlignment="1" applyProtection="1">
      <alignment horizontal="right" wrapText="1"/>
      <protection hidden="1"/>
    </xf>
    <xf numFmtId="0" fontId="5" fillId="0" borderId="0" xfId="0" applyFont="1" applyBorder="1" applyProtection="1">
      <protection hidden="1"/>
    </xf>
    <xf numFmtId="164" fontId="8" fillId="0" borderId="0" xfId="0" applyNumberFormat="1" applyFont="1" applyBorder="1" applyAlignment="1" applyProtection="1"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wrapText="1"/>
      <protection locked="0" hidden="1"/>
    </xf>
    <xf numFmtId="1" fontId="8" fillId="0" borderId="0" xfId="0" applyNumberFormat="1" applyFont="1" applyBorder="1" applyAlignment="1" applyProtection="1">
      <alignment wrapText="1"/>
      <protection hidden="1"/>
    </xf>
    <xf numFmtId="164" fontId="8" fillId="0" borderId="0" xfId="0" applyNumberFormat="1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alignment horizontal="left" wrapText="1"/>
      <protection hidden="1"/>
    </xf>
    <xf numFmtId="10" fontId="5" fillId="0" borderId="3" xfId="0" applyNumberFormat="1" applyFont="1" applyBorder="1" applyAlignment="1" applyProtection="1">
      <alignment horizontal="center" wrapText="1"/>
      <protection locked="0" hidden="1"/>
    </xf>
    <xf numFmtId="10" fontId="5" fillId="0" borderId="9" xfId="0" applyNumberFormat="1" applyFont="1" applyBorder="1" applyAlignment="1" applyProtection="1">
      <alignment horizontal="center" wrapText="1"/>
      <protection locked="0" hidden="1"/>
    </xf>
    <xf numFmtId="10" fontId="5" fillId="0" borderId="15" xfId="0" applyNumberFormat="1" applyFont="1" applyBorder="1" applyAlignment="1" applyProtection="1">
      <alignment horizontal="center" wrapText="1"/>
      <protection locked="0" hidden="1"/>
    </xf>
    <xf numFmtId="0" fontId="5" fillId="0" borderId="0" xfId="0" applyFont="1" applyBorder="1" applyAlignment="1" applyProtection="1">
      <alignment horizontal="left" vertical="top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8" fontId="7" fillId="0" borderId="0" xfId="0" applyNumberFormat="1" applyFont="1" applyBorder="1" applyAlignment="1" applyProtection="1">
      <alignment horizontal="left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wrapText="1"/>
      <protection hidden="1"/>
    </xf>
    <xf numFmtId="164" fontId="6" fillId="0" borderId="0" xfId="0" applyNumberFormat="1" applyFont="1" applyFill="1" applyBorder="1" applyAlignment="1" applyProtection="1">
      <protection hidden="1"/>
    </xf>
    <xf numFmtId="164" fontId="7" fillId="0" borderId="0" xfId="0" applyNumberFormat="1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1" fontId="5" fillId="0" borderId="40" xfId="0" applyNumberFormat="1" applyFont="1" applyBorder="1" applyAlignment="1" applyProtection="1">
      <alignment horizontal="center" wrapText="1"/>
      <protection locked="0" hidden="1"/>
    </xf>
    <xf numFmtId="1" fontId="5" fillId="0" borderId="47" xfId="0" applyNumberFormat="1" applyFont="1" applyBorder="1" applyAlignment="1" applyProtection="1">
      <alignment horizontal="center" wrapText="1"/>
      <protection locked="0" hidden="1"/>
    </xf>
    <xf numFmtId="1" fontId="5" fillId="0" borderId="50" xfId="0" applyNumberFormat="1" applyFont="1" applyBorder="1" applyAlignment="1" applyProtection="1">
      <alignment horizontal="center" wrapText="1"/>
      <protection locked="0" hidden="1"/>
    </xf>
    <xf numFmtId="0" fontId="5" fillId="0" borderId="58" xfId="0" applyFont="1" applyBorder="1" applyAlignment="1" applyProtection="1">
      <protection hidden="1"/>
    </xf>
    <xf numFmtId="164" fontId="5" fillId="0" borderId="19" xfId="0" applyNumberFormat="1" applyFont="1" applyBorder="1" applyAlignment="1" applyProtection="1">
      <alignment horizontal="center" wrapText="1"/>
      <protection hidden="1"/>
    </xf>
    <xf numFmtId="164" fontId="5" fillId="0" borderId="43" xfId="0" applyNumberFormat="1" applyFont="1" applyBorder="1" applyAlignment="1" applyProtection="1">
      <alignment horizontal="center" wrapText="1"/>
      <protection hidden="1"/>
    </xf>
    <xf numFmtId="164" fontId="5" fillId="0" borderId="14" xfId="0" applyNumberFormat="1" applyFont="1" applyBorder="1" applyAlignment="1" applyProtection="1">
      <alignment horizontal="center" wrapText="1"/>
      <protection hidden="1"/>
    </xf>
    <xf numFmtId="164" fontId="5" fillId="0" borderId="42" xfId="0" applyNumberFormat="1" applyFont="1" applyBorder="1" applyAlignment="1" applyProtection="1">
      <alignment horizontal="center" wrapText="1"/>
      <protection hidden="1"/>
    </xf>
    <xf numFmtId="164" fontId="5" fillId="0" borderId="12" xfId="0" applyNumberFormat="1" applyFont="1" applyBorder="1" applyAlignment="1" applyProtection="1">
      <alignment horizontal="center" wrapText="1"/>
      <protection hidden="1"/>
    </xf>
    <xf numFmtId="164" fontId="5" fillId="0" borderId="40" xfId="0" applyNumberFormat="1" applyFont="1" applyBorder="1" applyAlignment="1" applyProtection="1">
      <alignment horizontal="center" wrapText="1"/>
      <protection hidden="1"/>
    </xf>
    <xf numFmtId="164" fontId="5" fillId="0" borderId="47" xfId="0" applyNumberFormat="1" applyFont="1" applyBorder="1" applyAlignment="1" applyProtection="1">
      <alignment horizontal="center" wrapText="1"/>
      <protection hidden="1"/>
    </xf>
    <xf numFmtId="164" fontId="5" fillId="0" borderId="6" xfId="0" applyNumberFormat="1" applyFont="1" applyBorder="1" applyAlignment="1" applyProtection="1">
      <alignment horizontal="center" wrapText="1"/>
      <protection hidden="1"/>
    </xf>
    <xf numFmtId="164" fontId="8" fillId="0" borderId="49" xfId="0" applyNumberFormat="1" applyFont="1" applyBorder="1" applyAlignment="1" applyProtection="1">
      <alignment horizontal="center" wrapText="1"/>
      <protection hidden="1"/>
    </xf>
    <xf numFmtId="164" fontId="5" fillId="0" borderId="8" xfId="0" applyNumberFormat="1" applyFont="1" applyBorder="1" applyAlignment="1" applyProtection="1">
      <alignment horizontal="center" wrapText="1"/>
      <protection hidden="1"/>
    </xf>
    <xf numFmtId="164" fontId="5" fillId="0" borderId="0" xfId="0" applyNumberFormat="1" applyFont="1" applyBorder="1" applyAlignment="1" applyProtection="1">
      <protection hidden="1"/>
    </xf>
    <xf numFmtId="164" fontId="5" fillId="0" borderId="41" xfId="0" applyNumberFormat="1" applyFont="1" applyBorder="1" applyAlignment="1" applyProtection="1">
      <alignment horizontal="center" wrapText="1"/>
      <protection hidden="1"/>
    </xf>
    <xf numFmtId="0" fontId="5" fillId="0" borderId="5" xfId="0" applyFont="1" applyBorder="1" applyAlignment="1" applyProtection="1">
      <alignment horizontal="center" wrapText="1"/>
      <protection locked="0" hidden="1"/>
    </xf>
    <xf numFmtId="0" fontId="5" fillId="0" borderId="11" xfId="0" applyFont="1" applyBorder="1" applyAlignment="1" applyProtection="1">
      <alignment horizontal="center" wrapText="1"/>
      <protection locked="0" hidden="1"/>
    </xf>
    <xf numFmtId="0" fontId="5" fillId="0" borderId="17" xfId="0" applyFont="1" applyBorder="1" applyAlignment="1" applyProtection="1">
      <alignment horizontal="center" wrapText="1"/>
      <protection locked="0" hidden="1"/>
    </xf>
    <xf numFmtId="164" fontId="5" fillId="0" borderId="0" xfId="0" applyNumberFormat="1" applyFont="1" applyBorder="1" applyAlignment="1" applyProtection="1">
      <alignment horizontal="right"/>
      <protection hidden="1"/>
    </xf>
    <xf numFmtId="164" fontId="8" fillId="0" borderId="0" xfId="0" applyNumberFormat="1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wrapText="1"/>
      <protection locked="0" hidden="1"/>
    </xf>
    <xf numFmtId="0" fontId="5" fillId="0" borderId="3" xfId="0" applyFont="1" applyBorder="1" applyAlignment="1" applyProtection="1">
      <alignment vertical="center"/>
      <protection hidden="1"/>
    </xf>
    <xf numFmtId="0" fontId="5" fillId="0" borderId="9" xfId="0" applyFont="1" applyBorder="1" applyAlignment="1" applyProtection="1">
      <alignment vertical="center"/>
      <protection hidden="1"/>
    </xf>
    <xf numFmtId="164" fontId="5" fillId="0" borderId="20" xfId="0" applyNumberFormat="1" applyFont="1" applyBorder="1" applyAlignment="1" applyProtection="1">
      <alignment horizontal="center" wrapText="1"/>
      <protection hidden="1"/>
    </xf>
    <xf numFmtId="0" fontId="8" fillId="0" borderId="22" xfId="0" applyFont="1" applyBorder="1" applyAlignment="1" applyProtection="1">
      <alignment horizontal="center" wrapText="1"/>
      <protection hidden="1"/>
    </xf>
    <xf numFmtId="164" fontId="8" fillId="0" borderId="51" xfId="0" applyNumberFormat="1" applyFont="1" applyBorder="1" applyAlignment="1" applyProtection="1">
      <alignment horizontal="center" wrapText="1"/>
      <protection hidden="1"/>
    </xf>
    <xf numFmtId="164" fontId="8" fillId="0" borderId="23" xfId="0" applyNumberFormat="1" applyFont="1" applyBorder="1" applyAlignment="1" applyProtection="1">
      <alignment horizontal="center" wrapText="1"/>
      <protection hidden="1"/>
    </xf>
    <xf numFmtId="164" fontId="5" fillId="0" borderId="39" xfId="0" applyNumberFormat="1" applyFont="1" applyBorder="1" applyAlignment="1" applyProtection="1">
      <alignment horizontal="center" wrapText="1"/>
      <protection hidden="1"/>
    </xf>
    <xf numFmtId="164" fontId="5" fillId="0" borderId="45" xfId="0" applyNumberFormat="1" applyFont="1" applyBorder="1" applyAlignment="1" applyProtection="1">
      <alignment horizontal="center" wrapText="1"/>
      <protection hidden="1"/>
    </xf>
    <xf numFmtId="164" fontId="5" fillId="0" borderId="44" xfId="0" applyNumberFormat="1" applyFont="1" applyBorder="1" applyAlignment="1" applyProtection="1">
      <alignment horizontal="center" wrapText="1"/>
      <protection hidden="1"/>
    </xf>
    <xf numFmtId="1" fontId="5" fillId="0" borderId="5" xfId="0" applyNumberFormat="1" applyFont="1" applyBorder="1" applyAlignment="1" applyProtection="1">
      <alignment horizontal="center" wrapText="1"/>
      <protection locked="0" hidden="1"/>
    </xf>
    <xf numFmtId="1" fontId="5" fillId="0" borderId="11" xfId="0" applyNumberFormat="1" applyFont="1" applyBorder="1" applyAlignment="1" applyProtection="1">
      <alignment horizontal="center" wrapText="1"/>
      <protection locked="0" hidden="1"/>
    </xf>
    <xf numFmtId="1" fontId="5" fillId="0" borderId="17" xfId="0" applyNumberFormat="1" applyFont="1" applyBorder="1" applyAlignment="1" applyProtection="1">
      <alignment horizontal="center" wrapText="1"/>
      <protection locked="0" hidden="1"/>
    </xf>
    <xf numFmtId="0" fontId="8" fillId="0" borderId="25" xfId="0" applyFont="1" applyBorder="1" applyAlignment="1" applyProtection="1">
      <alignment horizontal="center" wrapText="1"/>
      <protection hidden="1"/>
    </xf>
    <xf numFmtId="1" fontId="8" fillId="0" borderId="22" xfId="0" applyNumberFormat="1" applyFont="1" applyBorder="1" applyAlignment="1" applyProtection="1">
      <alignment horizontal="center" wrapText="1"/>
      <protection hidden="1"/>
    </xf>
    <xf numFmtId="1" fontId="8" fillId="0" borderId="52" xfId="0" applyNumberFormat="1" applyFont="1" applyBorder="1" applyAlignment="1" applyProtection="1">
      <alignment horizontal="center" wrapText="1"/>
      <protection hidden="1"/>
    </xf>
    <xf numFmtId="164" fontId="8" fillId="0" borderId="24" xfId="0" applyNumberFormat="1" applyFont="1" applyBorder="1" applyAlignment="1" applyProtection="1">
      <alignment horizontal="center" wrapText="1"/>
      <protection hidden="1"/>
    </xf>
    <xf numFmtId="0" fontId="19" fillId="0" borderId="0" xfId="0" applyFont="1" applyProtection="1">
      <protection hidden="1"/>
    </xf>
    <xf numFmtId="0" fontId="16" fillId="0" borderId="0" xfId="0" applyFont="1" applyBorder="1" applyAlignment="1" applyProtection="1">
      <alignment vertical="top" wrapText="1"/>
      <protection hidden="1"/>
    </xf>
    <xf numFmtId="0" fontId="19" fillId="0" borderId="0" xfId="0" applyFont="1" applyAlignment="1" applyProtection="1">
      <alignment wrapText="1"/>
      <protection hidden="1"/>
    </xf>
    <xf numFmtId="0" fontId="5" fillId="0" borderId="0" xfId="0" applyFont="1" applyFill="1" applyBorder="1" applyAlignment="1" applyProtection="1">
      <protection hidden="1"/>
    </xf>
    <xf numFmtId="0" fontId="20" fillId="0" borderId="0" xfId="0" applyFont="1" applyProtection="1"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1" fontId="5" fillId="0" borderId="7" xfId="0" applyNumberFormat="1" applyFont="1" applyBorder="1" applyAlignment="1" applyProtection="1">
      <alignment horizontal="center" wrapText="1"/>
      <protection locked="0" hidden="1"/>
    </xf>
    <xf numFmtId="1" fontId="5" fillId="0" borderId="13" xfId="0" applyNumberFormat="1" applyFont="1" applyBorder="1" applyAlignment="1" applyProtection="1">
      <alignment horizontal="center" wrapText="1"/>
      <protection locked="0" hidden="1"/>
    </xf>
    <xf numFmtId="164" fontId="5" fillId="0" borderId="12" xfId="0" applyNumberFormat="1" applyFont="1" applyBorder="1" applyAlignment="1" applyProtection="1">
      <alignment horizontal="center" wrapText="1"/>
      <protection hidden="1"/>
    </xf>
    <xf numFmtId="164" fontId="5" fillId="0" borderId="50" xfId="0" applyNumberFormat="1" applyFont="1" applyBorder="1" applyAlignment="1" applyProtection="1">
      <alignment horizontal="center" wrapText="1"/>
      <protection hidden="1"/>
    </xf>
    <xf numFmtId="164" fontId="8" fillId="0" borderId="48" xfId="0" applyNumberFormat="1" applyFont="1" applyBorder="1" applyAlignment="1" applyProtection="1">
      <alignment horizontal="center" wrapText="1"/>
      <protection hidden="1"/>
    </xf>
    <xf numFmtId="164" fontId="5" fillId="0" borderId="19" xfId="0" applyNumberFormat="1" applyFont="1" applyBorder="1" applyAlignment="1" applyProtection="1">
      <alignment horizontal="center" wrapText="1"/>
      <protection hidden="1"/>
    </xf>
    <xf numFmtId="0" fontId="7" fillId="0" borderId="0" xfId="0" applyFont="1" applyAlignment="1" applyProtection="1"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164" fontId="8" fillId="0" borderId="48" xfId="0" applyNumberFormat="1" applyFont="1" applyBorder="1" applyAlignment="1" applyProtection="1">
      <alignment horizontal="center" wrapText="1"/>
      <protection hidden="1"/>
    </xf>
    <xf numFmtId="164" fontId="8" fillId="0" borderId="49" xfId="0" applyNumberFormat="1" applyFont="1" applyBorder="1" applyAlignment="1" applyProtection="1">
      <alignment horizontal="center" wrapText="1"/>
      <protection hidden="1"/>
    </xf>
    <xf numFmtId="164" fontId="5" fillId="0" borderId="50" xfId="0" applyNumberFormat="1" applyFont="1" applyBorder="1" applyAlignment="1" applyProtection="1">
      <alignment horizontal="center" wrapText="1"/>
      <protection hidden="1"/>
    </xf>
    <xf numFmtId="164" fontId="5" fillId="0" borderId="40" xfId="0" applyNumberFormat="1" applyFont="1" applyBorder="1" applyAlignment="1" applyProtection="1">
      <alignment horizontal="center" wrapText="1"/>
      <protection hidden="1"/>
    </xf>
    <xf numFmtId="164" fontId="5" fillId="0" borderId="47" xfId="0" applyNumberFormat="1" applyFont="1" applyBorder="1" applyAlignment="1" applyProtection="1">
      <alignment horizontal="center" wrapText="1"/>
      <protection hidden="1"/>
    </xf>
    <xf numFmtId="164" fontId="5" fillId="0" borderId="20" xfId="0" applyNumberFormat="1" applyFont="1" applyBorder="1" applyAlignment="1" applyProtection="1">
      <alignment horizontal="center" wrapText="1"/>
      <protection hidden="1"/>
    </xf>
    <xf numFmtId="164" fontId="5" fillId="0" borderId="12" xfId="0" applyNumberFormat="1" applyFont="1" applyBorder="1" applyAlignment="1" applyProtection="1">
      <alignment horizontal="center" wrapText="1"/>
      <protection hidden="1"/>
    </xf>
    <xf numFmtId="164" fontId="5" fillId="0" borderId="6" xfId="0" applyNumberFormat="1" applyFont="1" applyBorder="1" applyAlignment="1" applyProtection="1">
      <alignment horizont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1" fontId="5" fillId="0" borderId="18" xfId="0" applyNumberFormat="1" applyFont="1" applyBorder="1" applyAlignment="1" applyProtection="1">
      <alignment horizontal="center" wrapText="1"/>
      <protection locked="0" hidden="1"/>
    </xf>
    <xf numFmtId="9" fontId="5" fillId="0" borderId="0" xfId="0" applyNumberFormat="1" applyFont="1" applyBorder="1" applyAlignment="1" applyProtection="1">
      <alignment horizontal="left" vertical="top" wrapText="1"/>
      <protection hidden="1"/>
    </xf>
    <xf numFmtId="164" fontId="5" fillId="0" borderId="0" xfId="0" applyNumberFormat="1" applyFont="1" applyBorder="1" applyAlignment="1" applyProtection="1">
      <alignment horizontal="left" vertical="top" wrapText="1"/>
      <protection hidden="1"/>
    </xf>
    <xf numFmtId="164" fontId="5" fillId="0" borderId="6" xfId="0" applyNumberFormat="1" applyFont="1" applyBorder="1" applyAlignment="1" applyProtection="1">
      <alignment horizontal="center" wrapText="1"/>
      <protection hidden="1"/>
    </xf>
    <xf numFmtId="164" fontId="5" fillId="0" borderId="12" xfId="0" applyNumberFormat="1" applyFont="1" applyBorder="1" applyAlignment="1" applyProtection="1">
      <alignment horizontal="center" wrapText="1"/>
      <protection hidden="1"/>
    </xf>
    <xf numFmtId="164" fontId="5" fillId="0" borderId="20" xfId="0" applyNumberFormat="1" applyFont="1" applyBorder="1" applyAlignment="1" applyProtection="1">
      <alignment horizontal="center" wrapText="1"/>
      <protection hidden="1"/>
    </xf>
    <xf numFmtId="0" fontId="8" fillId="0" borderId="25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wrapText="1"/>
      <protection hidden="1"/>
    </xf>
    <xf numFmtId="0" fontId="5" fillId="0" borderId="10" xfId="0" applyFont="1" applyBorder="1" applyAlignment="1" applyProtection="1">
      <protection hidden="1"/>
    </xf>
    <xf numFmtId="0" fontId="5" fillId="0" borderId="16" xfId="0" applyFont="1" applyBorder="1" applyAlignment="1" applyProtection="1">
      <protection hidden="1"/>
    </xf>
    <xf numFmtId="0" fontId="5" fillId="0" borderId="5" xfId="0" applyFont="1" applyBorder="1" applyAlignment="1" applyProtection="1">
      <alignment horizontal="center" vertical="center" wrapText="1"/>
      <protection locked="0" hidden="1"/>
    </xf>
    <xf numFmtId="0" fontId="5" fillId="0" borderId="11" xfId="0" applyFont="1" applyBorder="1" applyAlignment="1" applyProtection="1">
      <alignment horizontal="center" vertical="center" wrapText="1"/>
      <protection locked="0" hidden="1"/>
    </xf>
    <xf numFmtId="0" fontId="5" fillId="0" borderId="17" xfId="0" applyFont="1" applyBorder="1" applyAlignment="1" applyProtection="1">
      <alignment horizontal="center" vertical="center" wrapText="1"/>
      <protection locked="0" hidden="1"/>
    </xf>
    <xf numFmtId="164" fontId="8" fillId="0" borderId="49" xfId="0" applyNumberFormat="1" applyFont="1" applyFill="1" applyBorder="1" applyAlignment="1" applyProtection="1">
      <alignment horizontal="center" wrapText="1"/>
      <protection hidden="1"/>
    </xf>
    <xf numFmtId="2" fontId="8" fillId="0" borderId="0" xfId="0" applyNumberFormat="1" applyFont="1" applyBorder="1" applyAlignment="1" applyProtection="1">
      <alignment horizontal="center" wrapText="1"/>
      <protection hidden="1"/>
    </xf>
    <xf numFmtId="164" fontId="8" fillId="0" borderId="23" xfId="0" applyNumberFormat="1" applyFont="1" applyFill="1" applyBorder="1" applyAlignment="1" applyProtection="1">
      <alignment horizontal="center" vertical="center"/>
      <protection hidden="1"/>
    </xf>
    <xf numFmtId="1" fontId="8" fillId="0" borderId="48" xfId="0" applyNumberFormat="1" applyFont="1" applyBorder="1" applyAlignment="1" applyProtection="1">
      <alignment horizontal="center" wrapText="1"/>
      <protection hidden="1"/>
    </xf>
    <xf numFmtId="1" fontId="8" fillId="0" borderId="0" xfId="0" applyNumberFormat="1" applyFont="1" applyBorder="1" applyAlignment="1" applyProtection="1">
      <alignment horizontal="center" wrapText="1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164" fontId="8" fillId="0" borderId="0" xfId="0" applyNumberFormat="1" applyFont="1" applyFill="1" applyBorder="1" applyAlignment="1" applyProtection="1">
      <alignment wrapText="1"/>
      <protection hidden="1"/>
    </xf>
    <xf numFmtId="164" fontId="5" fillId="0" borderId="12" xfId="0" applyNumberFormat="1" applyFont="1" applyBorder="1" applyAlignment="1" applyProtection="1">
      <alignment horizontal="center"/>
      <protection hidden="1"/>
    </xf>
    <xf numFmtId="164" fontId="5" fillId="0" borderId="60" xfId="0" applyNumberFormat="1" applyFont="1" applyBorder="1" applyAlignment="1" applyProtection="1">
      <alignment horizontal="center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70" xfId="0" applyFont="1" applyBorder="1" applyAlignment="1" applyProtection="1">
      <alignment horizontal="center" vertical="center" wrapText="1"/>
      <protection hidden="1"/>
    </xf>
    <xf numFmtId="164" fontId="5" fillId="0" borderId="20" xfId="0" applyNumberFormat="1" applyFont="1" applyBorder="1" applyAlignment="1" applyProtection="1">
      <alignment horizontal="center"/>
      <protection hidden="1"/>
    </xf>
    <xf numFmtId="164" fontId="8" fillId="0" borderId="22" xfId="0" applyNumberFormat="1" applyFont="1" applyFill="1" applyBorder="1" applyAlignment="1" applyProtection="1">
      <alignment horizontal="center" wrapText="1"/>
      <protection hidden="1"/>
    </xf>
    <xf numFmtId="164" fontId="5" fillId="0" borderId="0" xfId="0" applyNumberFormat="1" applyFont="1" applyBorder="1" applyAlignment="1" applyProtection="1">
      <alignment horizontal="center" wrapText="1"/>
      <protection hidden="1"/>
    </xf>
    <xf numFmtId="164" fontId="8" fillId="0" borderId="0" xfId="0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vertical="center" wrapText="1"/>
      <protection locked="0" hidden="1"/>
    </xf>
    <xf numFmtId="164" fontId="5" fillId="0" borderId="6" xfId="0" applyNumberFormat="1" applyFont="1" applyFill="1" applyBorder="1" applyAlignment="1" applyProtection="1">
      <alignment horizontal="center" wrapText="1"/>
      <protection hidden="1"/>
    </xf>
    <xf numFmtId="164" fontId="5" fillId="0" borderId="12" xfId="0" applyNumberFormat="1" applyFont="1" applyFill="1" applyBorder="1" applyAlignment="1" applyProtection="1">
      <alignment horizontal="center" wrapText="1"/>
      <protection hidden="1"/>
    </xf>
    <xf numFmtId="164" fontId="5" fillId="0" borderId="20" xfId="0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protection hidden="1"/>
    </xf>
    <xf numFmtId="0" fontId="5" fillId="0" borderId="4" xfId="0" applyFont="1" applyBorder="1" applyAlignment="1" applyProtection="1">
      <alignment horizontal="left" wrapText="1"/>
      <protection locked="0" hidden="1"/>
    </xf>
    <xf numFmtId="0" fontId="5" fillId="0" borderId="10" xfId="0" applyFont="1" applyBorder="1" applyAlignment="1" applyProtection="1">
      <alignment horizontal="left" wrapText="1"/>
      <protection locked="0" hidden="1"/>
    </xf>
    <xf numFmtId="0" fontId="5" fillId="0" borderId="16" xfId="0" applyFont="1" applyBorder="1" applyAlignment="1" applyProtection="1">
      <alignment horizontal="left" wrapText="1"/>
      <protection locked="0" hidden="1"/>
    </xf>
    <xf numFmtId="0" fontId="5" fillId="0" borderId="3" xfId="0" applyFont="1" applyBorder="1" applyAlignment="1" applyProtection="1">
      <alignment horizontal="left" wrapText="1"/>
      <protection locked="0" hidden="1"/>
    </xf>
    <xf numFmtId="0" fontId="5" fillId="0" borderId="9" xfId="0" applyFont="1" applyBorder="1" applyAlignment="1" applyProtection="1">
      <alignment horizontal="left" wrapText="1"/>
      <protection locked="0" hidden="1"/>
    </xf>
    <xf numFmtId="0" fontId="5" fillId="0" borderId="15" xfId="0" applyFont="1" applyBorder="1" applyAlignment="1" applyProtection="1">
      <alignment horizontal="left" wrapText="1"/>
      <protection locked="0" hidden="1"/>
    </xf>
    <xf numFmtId="0" fontId="5" fillId="0" borderId="58" xfId="0" applyFont="1" applyBorder="1" applyAlignment="1" applyProtection="1">
      <alignment horizontal="left" wrapText="1"/>
      <protection locked="0" hidden="1"/>
    </xf>
    <xf numFmtId="0" fontId="5" fillId="0" borderId="45" xfId="0" applyFont="1" applyBorder="1" applyAlignment="1" applyProtection="1">
      <alignment horizontal="left" wrapText="1"/>
      <protection locked="0" hidden="1"/>
    </xf>
    <xf numFmtId="0" fontId="5" fillId="0" borderId="44" xfId="0" applyFont="1" applyBorder="1" applyAlignment="1" applyProtection="1">
      <alignment horizontal="left" wrapText="1"/>
      <protection locked="0" hidden="1"/>
    </xf>
    <xf numFmtId="164" fontId="5" fillId="0" borderId="5" xfId="0" applyNumberFormat="1" applyFont="1" applyBorder="1" applyAlignment="1" applyProtection="1">
      <alignment horizontal="center" wrapText="1"/>
      <protection locked="0" hidden="1"/>
    </xf>
    <xf numFmtId="164" fontId="5" fillId="0" borderId="11" xfId="0" applyNumberFormat="1" applyFont="1" applyBorder="1" applyAlignment="1" applyProtection="1">
      <alignment horizontal="center" wrapText="1"/>
      <protection locked="0" hidden="1"/>
    </xf>
    <xf numFmtId="164" fontId="5" fillId="0" borderId="17" xfId="0" applyNumberFormat="1" applyFont="1" applyBorder="1" applyAlignment="1" applyProtection="1">
      <alignment horizontal="center" wrapText="1"/>
      <protection locked="0" hidden="1"/>
    </xf>
    <xf numFmtId="0" fontId="5" fillId="0" borderId="3" xfId="0" applyFont="1" applyBorder="1" applyAlignment="1" applyProtection="1">
      <alignment horizontal="left" vertical="center" wrapText="1"/>
      <protection locked="0" hidden="1"/>
    </xf>
    <xf numFmtId="0" fontId="5" fillId="0" borderId="39" xfId="0" applyFont="1" applyBorder="1" applyAlignment="1" applyProtection="1">
      <alignment horizontal="left" vertical="center" wrapText="1"/>
      <protection locked="0" hidden="1"/>
    </xf>
    <xf numFmtId="164" fontId="5" fillId="0" borderId="69" xfId="0" applyNumberFormat="1" applyFont="1" applyBorder="1" applyAlignment="1" applyProtection="1">
      <alignment horizontal="center" wrapText="1"/>
      <protection locked="0" hidden="1"/>
    </xf>
    <xf numFmtId="0" fontId="8" fillId="0" borderId="0" xfId="0" applyFont="1" applyAlignment="1" applyProtection="1">
      <alignment horizontal="left"/>
      <protection locked="0" hidden="1"/>
    </xf>
    <xf numFmtId="0" fontId="7" fillId="0" borderId="0" xfId="0" applyFont="1" applyBorder="1" applyAlignment="1" applyProtection="1">
      <alignment horizontal="left"/>
      <protection locked="0" hidden="1"/>
    </xf>
    <xf numFmtId="0" fontId="6" fillId="0" borderId="0" xfId="0" applyFont="1" applyAlignment="1" applyProtection="1">
      <alignment horizontal="left"/>
      <protection locked="0" hidden="1"/>
    </xf>
    <xf numFmtId="164" fontId="7" fillId="0" borderId="37" xfId="0" applyNumberFormat="1" applyFont="1" applyBorder="1" applyAlignment="1" applyProtection="1">
      <alignment horizontal="right" wrapText="1"/>
      <protection hidden="1"/>
    </xf>
    <xf numFmtId="164" fontId="7" fillId="0" borderId="32" xfId="0" applyNumberFormat="1" applyFont="1" applyBorder="1" applyAlignment="1" applyProtection="1">
      <alignment horizontal="right" wrapText="1"/>
      <protection hidden="1"/>
    </xf>
    <xf numFmtId="164" fontId="7" fillId="0" borderId="33" xfId="0" applyNumberFormat="1" applyFont="1" applyBorder="1" applyAlignment="1" applyProtection="1">
      <alignment horizontal="right" wrapText="1"/>
      <protection hidden="1"/>
    </xf>
    <xf numFmtId="164" fontId="7" fillId="0" borderId="30" xfId="0" applyNumberFormat="1" applyFont="1" applyBorder="1" applyAlignment="1" applyProtection="1">
      <alignment horizontal="right"/>
      <protection hidden="1"/>
    </xf>
    <xf numFmtId="164" fontId="7" fillId="0" borderId="0" xfId="0" applyNumberFormat="1" applyFont="1" applyBorder="1" applyAlignment="1" applyProtection="1">
      <alignment horizontal="right"/>
      <protection hidden="1"/>
    </xf>
    <xf numFmtId="164" fontId="7" fillId="0" borderId="2" xfId="0" applyNumberFormat="1" applyFont="1" applyBorder="1" applyAlignment="1" applyProtection="1">
      <alignment horizontal="right"/>
      <protection hidden="1"/>
    </xf>
    <xf numFmtId="164" fontId="7" fillId="0" borderId="34" xfId="0" applyNumberFormat="1" applyFont="1" applyBorder="1" applyAlignment="1" applyProtection="1">
      <alignment horizontal="right"/>
      <protection hidden="1"/>
    </xf>
    <xf numFmtId="164" fontId="7" fillId="0" borderId="35" xfId="0" applyNumberFormat="1" applyFont="1" applyBorder="1" applyAlignment="1" applyProtection="1">
      <alignment horizontal="right"/>
      <protection hidden="1"/>
    </xf>
    <xf numFmtId="164" fontId="7" fillId="0" borderId="36" xfId="0" applyNumberFormat="1" applyFont="1" applyBorder="1" applyAlignment="1" applyProtection="1">
      <alignment horizontal="right"/>
      <protection hidden="1"/>
    </xf>
    <xf numFmtId="8" fontId="7" fillId="0" borderId="0" xfId="0" applyNumberFormat="1" applyFont="1" applyBorder="1" applyAlignment="1" applyProtection="1">
      <alignment horizontal="left" wrapText="1"/>
      <protection hidden="1"/>
    </xf>
    <xf numFmtId="0" fontId="18" fillId="0" borderId="0" xfId="0" applyFont="1" applyBorder="1" applyAlignment="1" applyProtection="1">
      <alignment horizontal="center" vertical="top" wrapText="1"/>
      <protection hidden="1"/>
    </xf>
    <xf numFmtId="0" fontId="6" fillId="0" borderId="34" xfId="0" applyFont="1" applyBorder="1" applyAlignment="1" applyProtection="1">
      <alignment horizontal="left"/>
      <protection hidden="1"/>
    </xf>
    <xf numFmtId="0" fontId="6" fillId="0" borderId="35" xfId="0" applyFont="1" applyBorder="1" applyAlignment="1" applyProtection="1">
      <alignment horizontal="left"/>
      <protection hidden="1"/>
    </xf>
    <xf numFmtId="0" fontId="6" fillId="0" borderId="3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37" xfId="0" applyFont="1" applyBorder="1" applyAlignment="1" applyProtection="1">
      <alignment horizontal="left" wrapText="1"/>
      <protection hidden="1"/>
    </xf>
    <xf numFmtId="0" fontId="6" fillId="0" borderId="32" xfId="0" applyFont="1" applyBorder="1" applyAlignment="1" applyProtection="1">
      <alignment horizontal="left" wrapText="1"/>
      <protection hidden="1"/>
    </xf>
    <xf numFmtId="0" fontId="6" fillId="0" borderId="25" xfId="0" applyFont="1" applyFill="1" applyBorder="1" applyAlignment="1" applyProtection="1">
      <alignment horizontal="left"/>
      <protection hidden="1"/>
    </xf>
    <xf numFmtId="0" fontId="6" fillId="0" borderId="24" xfId="0" applyFont="1" applyFill="1" applyBorder="1" applyAlignment="1" applyProtection="1">
      <alignment horizontal="left"/>
      <protection hidden="1"/>
    </xf>
    <xf numFmtId="0" fontId="6" fillId="0" borderId="30" xfId="0" applyFont="1" applyFill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6" fillId="0" borderId="54" xfId="0" applyFont="1" applyFill="1" applyBorder="1" applyAlignment="1" applyProtection="1">
      <alignment horizontal="left"/>
      <protection hidden="1"/>
    </xf>
    <xf numFmtId="0" fontId="6" fillId="0" borderId="53" xfId="0" applyFont="1" applyFill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2" fontId="5" fillId="0" borderId="9" xfId="0" applyNumberFormat="1" applyFont="1" applyBorder="1" applyAlignment="1" applyProtection="1">
      <alignment horizontal="center" wrapText="1"/>
      <protection locked="0" hidden="1"/>
    </xf>
    <xf numFmtId="2" fontId="5" fillId="0" borderId="42" xfId="0" applyNumberFormat="1" applyFont="1" applyBorder="1" applyAlignment="1" applyProtection="1">
      <alignment horizontal="center" wrapText="1"/>
      <protection locked="0" hidden="1"/>
    </xf>
    <xf numFmtId="2" fontId="5" fillId="0" borderId="13" xfId="0" applyNumberFormat="1" applyFont="1" applyBorder="1" applyAlignment="1" applyProtection="1">
      <alignment horizontal="center" wrapText="1"/>
      <protection locked="0" hidden="1"/>
    </xf>
    <xf numFmtId="0" fontId="5" fillId="0" borderId="35" xfId="0" applyFont="1" applyBorder="1" applyAlignment="1" applyProtection="1">
      <alignment horizontal="left" vertical="center" wrapText="1"/>
      <protection hidden="1"/>
    </xf>
    <xf numFmtId="2" fontId="5" fillId="0" borderId="9" xfId="0" applyNumberFormat="1" applyFont="1" applyBorder="1" applyAlignment="1" applyProtection="1">
      <alignment horizontal="center"/>
      <protection locked="0" hidden="1"/>
    </xf>
    <xf numFmtId="2" fontId="5" fillId="0" borderId="42" xfId="0" applyNumberFormat="1" applyFont="1" applyBorder="1" applyAlignment="1" applyProtection="1">
      <alignment horizontal="center"/>
      <protection locked="0" hidden="1"/>
    </xf>
    <xf numFmtId="2" fontId="5" fillId="0" borderId="13" xfId="0" applyNumberFormat="1" applyFont="1" applyBorder="1" applyAlignment="1" applyProtection="1">
      <alignment horizontal="center"/>
      <protection locked="0" hidden="1"/>
    </xf>
    <xf numFmtId="2" fontId="5" fillId="0" borderId="3" xfId="0" applyNumberFormat="1" applyFont="1" applyBorder="1" applyAlignment="1" applyProtection="1">
      <alignment horizontal="center"/>
      <protection locked="0" hidden="1"/>
    </xf>
    <xf numFmtId="2" fontId="5" fillId="0" borderId="41" xfId="0" applyNumberFormat="1" applyFont="1" applyBorder="1" applyAlignment="1" applyProtection="1">
      <alignment horizontal="center"/>
      <protection locked="0" hidden="1"/>
    </xf>
    <xf numFmtId="2" fontId="5" fillId="0" borderId="7" xfId="0" applyNumberFormat="1" applyFont="1" applyBorder="1" applyAlignment="1" applyProtection="1">
      <alignment horizontal="center"/>
      <protection locked="0"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2" fontId="8" fillId="0" borderId="61" xfId="0" applyNumberFormat="1" applyFont="1" applyBorder="1" applyAlignment="1" applyProtection="1">
      <alignment horizontal="center" wrapText="1"/>
      <protection hidden="1"/>
    </xf>
    <xf numFmtId="2" fontId="8" fillId="0" borderId="56" xfId="0" applyNumberFormat="1" applyFont="1" applyBorder="1" applyAlignment="1" applyProtection="1">
      <alignment horizontal="center" wrapText="1"/>
      <protection hidden="1"/>
    </xf>
    <xf numFmtId="2" fontId="8" fillId="0" borderId="55" xfId="0" applyNumberFormat="1" applyFont="1" applyBorder="1" applyAlignment="1" applyProtection="1">
      <alignment horizontal="center" wrapText="1"/>
      <protection hidden="1"/>
    </xf>
    <xf numFmtId="2" fontId="5" fillId="0" borderId="15" xfId="0" applyNumberFormat="1" applyFont="1" applyBorder="1" applyAlignment="1" applyProtection="1">
      <alignment horizontal="center"/>
      <protection locked="0" hidden="1"/>
    </xf>
    <xf numFmtId="2" fontId="5" fillId="0" borderId="43" xfId="0" applyNumberFormat="1" applyFont="1" applyBorder="1" applyAlignment="1" applyProtection="1">
      <alignment horizontal="center"/>
      <protection locked="0" hidden="1"/>
    </xf>
    <xf numFmtId="2" fontId="5" fillId="0" borderId="18" xfId="0" applyNumberFormat="1" applyFont="1" applyBorder="1" applyAlignment="1" applyProtection="1">
      <alignment horizontal="center"/>
      <protection locked="0" hidden="1"/>
    </xf>
    <xf numFmtId="0" fontId="8" fillId="0" borderId="28" xfId="0" applyFont="1" applyBorder="1" applyAlignment="1" applyProtection="1">
      <alignment horizontal="center" vertical="center" wrapText="1"/>
      <protection hidden="1"/>
    </xf>
    <xf numFmtId="0" fontId="8" fillId="0" borderId="29" xfId="0" applyFont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5" fillId="0" borderId="52" xfId="0" applyFont="1" applyBorder="1" applyAlignment="1" applyProtection="1">
      <alignment horizontal="center" vertical="center" wrapText="1"/>
      <protection hidden="1"/>
    </xf>
    <xf numFmtId="0" fontId="5" fillId="0" borderId="57" xfId="0" applyFont="1" applyBorder="1" applyAlignment="1" applyProtection="1">
      <alignment horizontal="center" vertical="center" wrapText="1"/>
      <protection hidden="1"/>
    </xf>
    <xf numFmtId="0" fontId="5" fillId="0" borderId="48" xfId="0" applyFont="1" applyBorder="1" applyAlignment="1" applyProtection="1">
      <alignment horizontal="center" vertical="center" wrapText="1"/>
      <protection hidden="1"/>
    </xf>
    <xf numFmtId="0" fontId="21" fillId="0" borderId="26" xfId="0" applyFont="1" applyBorder="1" applyAlignment="1" applyProtection="1">
      <alignment horizontal="center" vertical="center" wrapText="1"/>
      <protection hidden="1"/>
    </xf>
    <xf numFmtId="0" fontId="21" fillId="0" borderId="31" xfId="0" applyFont="1" applyBorder="1" applyAlignment="1" applyProtection="1">
      <alignment horizontal="center" vertical="center" wrapText="1"/>
      <protection hidden="1"/>
    </xf>
    <xf numFmtId="0" fontId="21" fillId="0" borderId="27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wrapText="1"/>
      <protection hidden="1"/>
    </xf>
    <xf numFmtId="0" fontId="5" fillId="0" borderId="21" xfId="0" applyFont="1" applyBorder="1" applyAlignment="1" applyProtection="1">
      <alignment horizontal="center" wrapText="1"/>
      <protection hidden="1"/>
    </xf>
    <xf numFmtId="0" fontId="8" fillId="0" borderId="25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 applyProtection="1">
      <alignment horizont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locked="0" hidden="1"/>
    </xf>
    <xf numFmtId="0" fontId="5" fillId="0" borderId="47" xfId="0" applyFont="1" applyBorder="1" applyAlignment="1" applyProtection="1">
      <alignment horizontal="center" vertical="center" wrapText="1"/>
      <protection locked="0" hidden="1"/>
    </xf>
    <xf numFmtId="2" fontId="5" fillId="0" borderId="11" xfId="0" applyNumberFormat="1" applyFont="1" applyBorder="1" applyAlignment="1" applyProtection="1">
      <alignment horizontal="center" wrapText="1"/>
      <protection locked="0" hidden="1"/>
    </xf>
    <xf numFmtId="2" fontId="5" fillId="0" borderId="40" xfId="0" applyNumberFormat="1" applyFont="1" applyBorder="1" applyAlignment="1" applyProtection="1">
      <alignment horizontal="center" wrapText="1"/>
      <protection locked="0" hidden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0" fontId="8" fillId="0" borderId="31" xfId="0" applyFont="1" applyBorder="1" applyAlignment="1" applyProtection="1">
      <alignment horizontal="center" vertical="center" wrapText="1"/>
      <protection hidden="1"/>
    </xf>
    <xf numFmtId="0" fontId="8" fillId="0" borderId="27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left" wrapText="1"/>
      <protection hidden="1"/>
    </xf>
    <xf numFmtId="0" fontId="5" fillId="0" borderId="62" xfId="0" applyFont="1" applyBorder="1" applyAlignment="1" applyProtection="1">
      <alignment horizontal="center" vertical="center" wrapText="1"/>
      <protection hidden="1"/>
    </xf>
    <xf numFmtId="0" fontId="5" fillId="0" borderId="6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left" wrapText="1"/>
      <protection hidden="1"/>
    </xf>
    <xf numFmtId="2" fontId="5" fillId="0" borderId="15" xfId="0" applyNumberFormat="1" applyFont="1" applyBorder="1" applyAlignment="1" applyProtection="1">
      <alignment horizontal="center" wrapText="1"/>
      <protection locked="0" hidden="1"/>
    </xf>
    <xf numFmtId="2" fontId="5" fillId="0" borderId="43" xfId="0" applyNumberFormat="1" applyFont="1" applyBorder="1" applyAlignment="1" applyProtection="1">
      <alignment horizontal="center" wrapText="1"/>
      <protection locked="0" hidden="1"/>
    </xf>
    <xf numFmtId="2" fontId="5" fillId="0" borderId="18" xfId="0" applyNumberFormat="1" applyFont="1" applyBorder="1" applyAlignment="1" applyProtection="1">
      <alignment horizontal="center" wrapText="1"/>
      <protection locked="0" hidden="1"/>
    </xf>
    <xf numFmtId="2" fontId="5" fillId="0" borderId="3" xfId="0" applyNumberFormat="1" applyFont="1" applyBorder="1" applyAlignment="1" applyProtection="1">
      <alignment horizontal="center" wrapText="1"/>
      <protection locked="0" hidden="1"/>
    </xf>
    <xf numFmtId="2" fontId="5" fillId="0" borderId="41" xfId="0" applyNumberFormat="1" applyFont="1" applyBorder="1" applyAlignment="1" applyProtection="1">
      <alignment horizontal="center" wrapText="1"/>
      <protection locked="0" hidden="1"/>
    </xf>
    <xf numFmtId="2" fontId="5" fillId="0" borderId="7" xfId="0" applyNumberFormat="1" applyFont="1" applyBorder="1" applyAlignment="1" applyProtection="1">
      <alignment horizontal="center" wrapText="1"/>
      <protection locked="0"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7" fillId="0" borderId="0" xfId="0" applyFont="1" applyAlignment="1" applyProtection="1">
      <alignment horizontal="left" vertical="top" wrapText="1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35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25" xfId="0" applyFont="1" applyBorder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horizontal="center" vertical="center"/>
      <protection hidden="1"/>
    </xf>
    <xf numFmtId="0" fontId="6" fillId="0" borderId="23" xfId="0" applyFont="1" applyBorder="1" applyAlignment="1" applyProtection="1">
      <alignment horizontal="center" vertical="center"/>
      <protection hidden="1"/>
    </xf>
    <xf numFmtId="164" fontId="6" fillId="0" borderId="25" xfId="0" applyNumberFormat="1" applyFont="1" applyFill="1" applyBorder="1" applyAlignment="1" applyProtection="1">
      <alignment horizontal="right"/>
      <protection hidden="1"/>
    </xf>
    <xf numFmtId="164" fontId="6" fillId="0" borderId="24" xfId="0" applyNumberFormat="1" applyFont="1" applyFill="1" applyBorder="1" applyAlignment="1" applyProtection="1">
      <alignment horizontal="right"/>
      <protection hidden="1"/>
    </xf>
    <xf numFmtId="164" fontId="6" fillId="0" borderId="23" xfId="0" applyNumberFormat="1" applyFont="1" applyFill="1" applyBorder="1" applyAlignment="1" applyProtection="1">
      <alignment horizontal="right"/>
      <protection hidden="1"/>
    </xf>
    <xf numFmtId="164" fontId="6" fillId="0" borderId="30" xfId="0" applyNumberFormat="1" applyFont="1" applyFill="1" applyBorder="1" applyAlignment="1" applyProtection="1">
      <alignment horizontal="right"/>
      <protection hidden="1"/>
    </xf>
    <xf numFmtId="164" fontId="6" fillId="0" borderId="0" xfId="0" applyNumberFormat="1" applyFont="1" applyFill="1" applyBorder="1" applyAlignment="1" applyProtection="1">
      <alignment horizontal="right"/>
      <protection hidden="1"/>
    </xf>
    <xf numFmtId="164" fontId="6" fillId="0" borderId="2" xfId="0" applyNumberFormat="1" applyFont="1" applyFill="1" applyBorder="1" applyAlignment="1" applyProtection="1">
      <alignment horizontal="right"/>
      <protection hidden="1"/>
    </xf>
    <xf numFmtId="0" fontId="6" fillId="0" borderId="34" xfId="0" applyFont="1" applyBorder="1" applyAlignment="1" applyProtection="1">
      <alignment horizontal="center" vertical="center" wrapText="1"/>
      <protection hidden="1"/>
    </xf>
    <xf numFmtId="0" fontId="6" fillId="0" borderId="35" xfId="0" applyFont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5" fillId="0" borderId="64" xfId="0" applyFont="1" applyBorder="1" applyAlignment="1" applyProtection="1">
      <alignment horizontal="center" vertical="center" wrapText="1"/>
      <protection hidden="1"/>
    </xf>
    <xf numFmtId="0" fontId="7" fillId="0" borderId="24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164" fontId="5" fillId="0" borderId="0" xfId="0" applyNumberFormat="1" applyFont="1" applyBorder="1" applyAlignment="1" applyProtection="1">
      <alignment horizontal="right" wrapText="1"/>
      <protection hidden="1"/>
    </xf>
    <xf numFmtId="164" fontId="8" fillId="0" borderId="0" xfId="0" applyNumberFormat="1" applyFont="1" applyBorder="1" applyAlignment="1" applyProtection="1">
      <alignment horizontal="right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67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164" fontId="5" fillId="0" borderId="8" xfId="0" applyNumberFormat="1" applyFont="1" applyBorder="1" applyAlignment="1" applyProtection="1">
      <alignment horizontal="center" wrapText="1"/>
      <protection hidden="1"/>
    </xf>
    <xf numFmtId="164" fontId="5" fillId="0" borderId="39" xfId="0" applyNumberFormat="1" applyFont="1" applyBorder="1" applyAlignment="1" applyProtection="1">
      <alignment horizontal="center" wrapText="1"/>
      <protection hidden="1"/>
    </xf>
    <xf numFmtId="164" fontId="5" fillId="0" borderId="14" xfId="0" applyNumberFormat="1" applyFont="1" applyBorder="1" applyAlignment="1" applyProtection="1">
      <alignment horizontal="center" wrapText="1"/>
      <protection hidden="1"/>
    </xf>
    <xf numFmtId="164" fontId="5" fillId="0" borderId="45" xfId="0" applyNumberFormat="1" applyFont="1" applyBorder="1" applyAlignment="1" applyProtection="1">
      <alignment horizontal="center" wrapText="1"/>
      <protection hidden="1"/>
    </xf>
    <xf numFmtId="0" fontId="8" fillId="0" borderId="25" xfId="0" applyFont="1" applyBorder="1" applyAlignment="1" applyProtection="1">
      <alignment horizontal="center" wrapText="1"/>
      <protection hidden="1"/>
    </xf>
    <xf numFmtId="0" fontId="8" fillId="0" borderId="52" xfId="0" applyFont="1" applyBorder="1" applyAlignment="1" applyProtection="1">
      <alignment horizontal="center" wrapText="1"/>
      <protection hidden="1"/>
    </xf>
    <xf numFmtId="0" fontId="5" fillId="0" borderId="17" xfId="0" applyFont="1" applyFill="1" applyBorder="1" applyAlignment="1" applyProtection="1">
      <alignment horizontal="center" wrapText="1"/>
      <protection locked="0" hidden="1"/>
    </xf>
    <xf numFmtId="0" fontId="5" fillId="0" borderId="50" xfId="0" applyFont="1" applyFill="1" applyBorder="1" applyAlignment="1" applyProtection="1">
      <alignment horizontal="center" wrapText="1"/>
      <protection locked="0" hidden="1"/>
    </xf>
    <xf numFmtId="0" fontId="5" fillId="0" borderId="11" xfId="0" applyFont="1" applyFill="1" applyBorder="1" applyAlignment="1" applyProtection="1">
      <alignment horizontal="center" wrapText="1"/>
      <protection locked="0" hidden="1"/>
    </xf>
    <xf numFmtId="0" fontId="5" fillId="0" borderId="40" xfId="0" applyFont="1" applyFill="1" applyBorder="1" applyAlignment="1" applyProtection="1">
      <alignment horizontal="center" wrapText="1"/>
      <protection locked="0" hidden="1"/>
    </xf>
    <xf numFmtId="0" fontId="5" fillId="0" borderId="5" xfId="0" applyFont="1" applyFill="1" applyBorder="1" applyAlignment="1" applyProtection="1">
      <alignment horizontal="center" wrapText="1"/>
      <protection locked="0" hidden="1"/>
    </xf>
    <xf numFmtId="0" fontId="5" fillId="0" borderId="47" xfId="0" applyFont="1" applyFill="1" applyBorder="1" applyAlignment="1" applyProtection="1">
      <alignment horizontal="center" wrapText="1"/>
      <protection locked="0" hidden="1"/>
    </xf>
    <xf numFmtId="164" fontId="8" fillId="0" borderId="51" xfId="0" applyNumberFormat="1" applyFont="1" applyBorder="1" applyAlignment="1" applyProtection="1">
      <alignment horizontal="center" wrapText="1"/>
      <protection hidden="1"/>
    </xf>
    <xf numFmtId="164" fontId="8" fillId="0" borderId="52" xfId="0" applyNumberFormat="1" applyFont="1" applyBorder="1" applyAlignment="1" applyProtection="1">
      <alignment horizontal="center" wrapText="1"/>
      <protection hidden="1"/>
    </xf>
    <xf numFmtId="164" fontId="5" fillId="0" borderId="50" xfId="0" applyNumberFormat="1" applyFont="1" applyFill="1" applyBorder="1" applyAlignment="1" applyProtection="1">
      <alignment horizontal="center" wrapText="1"/>
      <protection locked="0" hidden="1"/>
    </xf>
    <xf numFmtId="164" fontId="5" fillId="0" borderId="40" xfId="0" applyNumberFormat="1" applyFont="1" applyFill="1" applyBorder="1" applyAlignment="1" applyProtection="1">
      <alignment horizontal="center" wrapText="1"/>
      <protection locked="0" hidden="1"/>
    </xf>
    <xf numFmtId="164" fontId="8" fillId="0" borderId="65" xfId="0" applyNumberFormat="1" applyFont="1" applyFill="1" applyBorder="1" applyAlignment="1" applyProtection="1">
      <alignment horizontal="center" wrapText="1"/>
      <protection hidden="1"/>
    </xf>
    <xf numFmtId="164" fontId="8" fillId="0" borderId="56" xfId="0" applyNumberFormat="1" applyFont="1" applyFill="1" applyBorder="1" applyAlignment="1" applyProtection="1">
      <alignment horizontal="center" wrapText="1"/>
      <protection hidden="1"/>
    </xf>
    <xf numFmtId="164" fontId="5" fillId="0" borderId="19" xfId="0" applyNumberFormat="1" applyFont="1" applyBorder="1" applyAlignment="1" applyProtection="1">
      <alignment horizontal="center" wrapText="1"/>
      <protection hidden="1"/>
    </xf>
    <xf numFmtId="164" fontId="5" fillId="0" borderId="43" xfId="0" applyNumberFormat="1" applyFont="1" applyBorder="1" applyAlignment="1" applyProtection="1">
      <alignment horizontal="center" wrapText="1"/>
      <protection hidden="1"/>
    </xf>
    <xf numFmtId="164" fontId="5" fillId="0" borderId="42" xfId="0" applyNumberFormat="1" applyFont="1" applyBorder="1" applyAlignment="1" applyProtection="1">
      <alignment horizontal="center" wrapText="1"/>
      <protection hidden="1"/>
    </xf>
    <xf numFmtId="164" fontId="5" fillId="0" borderId="41" xfId="0" applyNumberFormat="1" applyFont="1" applyBorder="1" applyAlignment="1" applyProtection="1">
      <alignment horizontal="center" wrapText="1"/>
      <protection hidden="1"/>
    </xf>
    <xf numFmtId="0" fontId="21" fillId="0" borderId="66" xfId="0" applyFont="1" applyBorder="1" applyAlignment="1" applyProtection="1">
      <alignment horizontal="center" vertical="center" wrapText="1"/>
      <protection hidden="1"/>
    </xf>
    <xf numFmtId="0" fontId="21" fillId="0" borderId="70" xfId="0" applyFont="1" applyBorder="1" applyAlignment="1" applyProtection="1">
      <alignment horizontal="center" vertical="center" wrapText="1"/>
      <protection hidden="1"/>
    </xf>
    <xf numFmtId="2" fontId="5" fillId="0" borderId="5" xfId="0" applyNumberFormat="1" applyFont="1" applyBorder="1" applyAlignment="1" applyProtection="1">
      <alignment horizontal="center" vertical="center" wrapText="1"/>
      <protection locked="0" hidden="1"/>
    </xf>
    <xf numFmtId="2" fontId="5" fillId="0" borderId="47" xfId="0" applyNumberFormat="1" applyFont="1" applyBorder="1" applyAlignment="1" applyProtection="1">
      <alignment horizontal="center" vertical="center" wrapText="1"/>
      <protection locked="0" hidden="1"/>
    </xf>
    <xf numFmtId="2" fontId="8" fillId="0" borderId="25" xfId="0" applyNumberFormat="1" applyFont="1" applyBorder="1" applyAlignment="1" applyProtection="1">
      <alignment horizontal="center" wrapText="1"/>
      <protection hidden="1"/>
    </xf>
    <xf numFmtId="2" fontId="8" fillId="0" borderId="24" xfId="0" applyNumberFormat="1" applyFont="1" applyBorder="1" applyAlignment="1" applyProtection="1">
      <alignment horizontal="center" wrapText="1"/>
      <protection hidden="1"/>
    </xf>
    <xf numFmtId="2" fontId="8" fillId="0" borderId="52" xfId="0" applyNumberFormat="1" applyFont="1" applyBorder="1" applyAlignment="1" applyProtection="1">
      <alignment horizontal="center" wrapText="1"/>
      <protection hidden="1"/>
    </xf>
    <xf numFmtId="2" fontId="5" fillId="0" borderId="17" xfId="0" applyNumberFormat="1" applyFont="1" applyBorder="1" applyAlignment="1" applyProtection="1">
      <alignment horizontal="center" wrapText="1"/>
      <protection locked="0" hidden="1"/>
    </xf>
    <xf numFmtId="2" fontId="5" fillId="0" borderId="50" xfId="0" applyNumberFormat="1" applyFont="1" applyBorder="1" applyAlignment="1" applyProtection="1">
      <alignment horizontal="center" wrapText="1"/>
      <protection locked="0" hidden="1"/>
    </xf>
    <xf numFmtId="164" fontId="5" fillId="0" borderId="44" xfId="0" applyNumberFormat="1" applyFont="1" applyBorder="1" applyAlignment="1" applyProtection="1">
      <alignment horizontal="center" wrapText="1"/>
      <protection hidden="1"/>
    </xf>
    <xf numFmtId="164" fontId="8" fillId="0" borderId="68" xfId="0" applyNumberFormat="1" applyFont="1" applyFill="1" applyBorder="1" applyAlignment="1" applyProtection="1">
      <alignment horizontal="center" wrapText="1"/>
      <protection hidden="1"/>
    </xf>
    <xf numFmtId="0" fontId="17" fillId="0" borderId="0" xfId="0" applyFont="1" applyBorder="1" applyAlignment="1" applyProtection="1">
      <alignment horizontal="left" vertical="top" wrapText="1"/>
      <protection hidden="1"/>
    </xf>
    <xf numFmtId="0" fontId="20" fillId="0" borderId="0" xfId="0" applyFont="1" applyAlignment="1" applyProtection="1">
      <alignment horizontal="left" wrapText="1"/>
      <protection hidden="1"/>
    </xf>
    <xf numFmtId="0" fontId="8" fillId="0" borderId="35" xfId="0" applyFont="1" applyBorder="1" applyAlignment="1" applyProtection="1">
      <alignment horizontal="left" vertical="center" wrapText="1"/>
      <protection hidden="1"/>
    </xf>
    <xf numFmtId="164" fontId="5" fillId="0" borderId="47" xfId="0" applyNumberFormat="1" applyFont="1" applyFill="1" applyBorder="1" applyAlignment="1" applyProtection="1">
      <alignment horizontal="center" wrapText="1"/>
      <protection locked="0"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2" fontId="8" fillId="0" borderId="22" xfId="0" applyNumberFormat="1" applyFont="1" applyBorder="1" applyAlignment="1" applyProtection="1">
      <alignment horizontal="center" wrapText="1"/>
      <protection hidden="1"/>
    </xf>
    <xf numFmtId="2" fontId="8" fillId="0" borderId="48" xfId="0" applyNumberFormat="1" applyFont="1" applyBorder="1" applyAlignment="1" applyProtection="1">
      <alignment horizontal="center" wrapText="1"/>
      <protection hidden="1"/>
    </xf>
    <xf numFmtId="0" fontId="21" fillId="0" borderId="34" xfId="0" applyFont="1" applyBorder="1" applyAlignment="1" applyProtection="1">
      <alignment horizontal="center" vertical="center" wrapText="1"/>
      <protection hidden="1"/>
    </xf>
    <xf numFmtId="0" fontId="21" fillId="0" borderId="35" xfId="0" applyFont="1" applyBorder="1" applyAlignment="1" applyProtection="1">
      <alignment horizontal="center" vertical="center" wrapText="1"/>
      <protection hidden="1"/>
    </xf>
    <xf numFmtId="0" fontId="21" fillId="0" borderId="36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left" wrapText="1"/>
      <protection hidden="1"/>
    </xf>
    <xf numFmtId="1" fontId="5" fillId="0" borderId="0" xfId="0" applyNumberFormat="1" applyFont="1" applyBorder="1" applyAlignment="1" applyProtection="1">
      <alignment horizontal="center" wrapText="1"/>
      <protection locked="0"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left" wrapText="1"/>
      <protection hidden="1"/>
    </xf>
    <xf numFmtId="2" fontId="5" fillId="0" borderId="11" xfId="0" applyNumberFormat="1" applyFont="1" applyBorder="1" applyAlignment="1" applyProtection="1">
      <alignment horizontal="center"/>
      <protection locked="0" hidden="1"/>
    </xf>
    <xf numFmtId="2" fontId="5" fillId="0" borderId="40" xfId="0" applyNumberFormat="1" applyFont="1" applyBorder="1" applyAlignment="1" applyProtection="1">
      <alignment horizontal="center"/>
      <protection locked="0" hidden="1"/>
    </xf>
    <xf numFmtId="2" fontId="5" fillId="0" borderId="17" xfId="0" applyNumberFormat="1" applyFont="1" applyBorder="1" applyAlignment="1" applyProtection="1">
      <alignment horizontal="center"/>
      <protection locked="0" hidden="1"/>
    </xf>
    <xf numFmtId="2" fontId="5" fillId="0" borderId="50" xfId="0" applyNumberFormat="1" applyFont="1" applyBorder="1" applyAlignment="1" applyProtection="1">
      <alignment horizontal="center"/>
      <protection locked="0" hidden="1"/>
    </xf>
    <xf numFmtId="1" fontId="8" fillId="0" borderId="61" xfId="0" applyNumberFormat="1" applyFont="1" applyBorder="1" applyAlignment="1" applyProtection="1">
      <alignment horizontal="center" wrapText="1"/>
      <protection hidden="1"/>
    </xf>
    <xf numFmtId="1" fontId="8" fillId="0" borderId="55" xfId="0" applyNumberFormat="1" applyFont="1" applyBorder="1" applyAlignment="1" applyProtection="1">
      <alignment horizontal="center" wrapText="1"/>
      <protection hidden="1"/>
    </xf>
    <xf numFmtId="1" fontId="5" fillId="0" borderId="15" xfId="0" applyNumberFormat="1" applyFont="1" applyBorder="1" applyAlignment="1" applyProtection="1">
      <alignment horizontal="center" vertical="center" wrapText="1"/>
      <protection locked="0" hidden="1"/>
    </xf>
    <xf numFmtId="1" fontId="5" fillId="0" borderId="18" xfId="0" applyNumberFormat="1" applyFont="1" applyBorder="1" applyAlignment="1" applyProtection="1">
      <alignment horizontal="center" vertical="center" wrapText="1"/>
      <protection locked="0" hidden="1"/>
    </xf>
    <xf numFmtId="1" fontId="5" fillId="0" borderId="9" xfId="0" applyNumberFormat="1" applyFont="1" applyBorder="1" applyAlignment="1" applyProtection="1">
      <alignment horizontal="center" vertical="center" wrapText="1"/>
      <protection locked="0" hidden="1"/>
    </xf>
    <xf numFmtId="1" fontId="5" fillId="0" borderId="13" xfId="0" applyNumberFormat="1" applyFont="1" applyBorder="1" applyAlignment="1" applyProtection="1">
      <alignment horizontal="center" vertical="center" wrapText="1"/>
      <protection locked="0" hidden="1"/>
    </xf>
    <xf numFmtId="1" fontId="5" fillId="0" borderId="3" xfId="0" applyNumberFormat="1" applyFont="1" applyBorder="1" applyAlignment="1" applyProtection="1">
      <alignment horizontal="center" vertical="center" wrapText="1"/>
      <protection locked="0" hidden="1"/>
    </xf>
    <xf numFmtId="1" fontId="5" fillId="0" borderId="7" xfId="0" applyNumberFormat="1" applyFont="1" applyBorder="1" applyAlignment="1" applyProtection="1">
      <alignment horizontal="center" vertical="center" wrapText="1"/>
      <protection locked="0" hidden="1"/>
    </xf>
    <xf numFmtId="164" fontId="8" fillId="0" borderId="65" xfId="0" applyNumberFormat="1" applyFont="1" applyBorder="1" applyAlignment="1" applyProtection="1">
      <alignment horizontal="center" wrapText="1"/>
      <protection hidden="1"/>
    </xf>
    <xf numFmtId="164" fontId="8" fillId="0" borderId="56" xfId="0" applyNumberFormat="1" applyFont="1" applyBorder="1" applyAlignment="1" applyProtection="1">
      <alignment horizontal="center" wrapText="1"/>
      <protection hidden="1"/>
    </xf>
    <xf numFmtId="164" fontId="5" fillId="0" borderId="19" xfId="0" applyNumberFormat="1" applyFont="1" applyBorder="1" applyAlignment="1" applyProtection="1">
      <alignment horizontal="center" vertical="center" wrapText="1"/>
      <protection hidden="1"/>
    </xf>
    <xf numFmtId="164" fontId="5" fillId="0" borderId="43" xfId="0" applyNumberFormat="1" applyFont="1" applyBorder="1" applyAlignment="1" applyProtection="1">
      <alignment horizontal="center" vertical="center" wrapText="1"/>
      <protection hidden="1"/>
    </xf>
    <xf numFmtId="164" fontId="5" fillId="0" borderId="14" xfId="0" applyNumberFormat="1" applyFont="1" applyBorder="1" applyAlignment="1" applyProtection="1">
      <alignment horizontal="center" vertical="center" wrapText="1"/>
      <protection hidden="1"/>
    </xf>
    <xf numFmtId="164" fontId="5" fillId="0" borderId="42" xfId="0" applyNumberFormat="1" applyFont="1" applyBorder="1" applyAlignment="1" applyProtection="1">
      <alignment horizontal="center" vertical="center" wrapText="1"/>
      <protection hidden="1"/>
    </xf>
    <xf numFmtId="164" fontId="13" fillId="0" borderId="14" xfId="0" applyNumberFormat="1" applyFont="1" applyBorder="1" applyAlignment="1" applyProtection="1">
      <alignment horizontal="center" vertical="center" wrapText="1"/>
      <protection hidden="1"/>
    </xf>
    <xf numFmtId="164" fontId="13" fillId="0" borderId="42" xfId="0" applyNumberFormat="1" applyFont="1" applyBorder="1" applyAlignment="1" applyProtection="1">
      <alignment horizontal="center" vertical="center" wrapText="1"/>
      <protection hidden="1"/>
    </xf>
    <xf numFmtId="164" fontId="5" fillId="0" borderId="8" xfId="0" applyNumberFormat="1" applyFont="1" applyBorder="1" applyAlignment="1" applyProtection="1">
      <alignment horizontal="center" vertical="center" wrapText="1"/>
      <protection hidden="1"/>
    </xf>
    <xf numFmtId="164" fontId="5" fillId="0" borderId="41" xfId="0" applyNumberFormat="1" applyFont="1" applyBorder="1" applyAlignment="1" applyProtection="1">
      <alignment horizontal="center" vertical="center" wrapText="1"/>
      <protection hidden="1"/>
    </xf>
    <xf numFmtId="3" fontId="8" fillId="0" borderId="22" xfId="0" applyNumberFormat="1" applyFont="1" applyBorder="1" applyAlignment="1" applyProtection="1">
      <alignment horizontal="center" wrapText="1"/>
      <protection hidden="1"/>
    </xf>
    <xf numFmtId="3" fontId="8" fillId="0" borderId="48" xfId="0" applyNumberFormat="1" applyFont="1" applyBorder="1" applyAlignment="1" applyProtection="1">
      <alignment horizontal="center" wrapText="1"/>
      <protection hidden="1"/>
    </xf>
    <xf numFmtId="3" fontId="5" fillId="0" borderId="17" xfId="0" applyNumberFormat="1" applyFont="1" applyBorder="1" applyAlignment="1" applyProtection="1">
      <alignment horizontal="center" vertical="center" wrapText="1"/>
      <protection locked="0" hidden="1"/>
    </xf>
    <xf numFmtId="3" fontId="5" fillId="0" borderId="50" xfId="0" applyNumberFormat="1" applyFont="1" applyBorder="1" applyAlignment="1" applyProtection="1">
      <alignment horizontal="center" vertical="center" wrapText="1"/>
      <protection locked="0" hidden="1"/>
    </xf>
    <xf numFmtId="3" fontId="5" fillId="0" borderId="11" xfId="0" applyNumberFormat="1" applyFont="1" applyBorder="1" applyAlignment="1" applyProtection="1">
      <alignment horizontal="center" vertical="center" wrapText="1"/>
      <protection locked="0" hidden="1"/>
    </xf>
    <xf numFmtId="3" fontId="5" fillId="0" borderId="40" xfId="0" applyNumberFormat="1" applyFont="1" applyBorder="1" applyAlignment="1" applyProtection="1">
      <alignment horizontal="center" vertical="center" wrapText="1"/>
      <protection locked="0" hidden="1"/>
    </xf>
    <xf numFmtId="3" fontId="5" fillId="0" borderId="5" xfId="0" applyNumberFormat="1" applyFont="1" applyBorder="1" applyAlignment="1" applyProtection="1">
      <alignment horizontal="center" vertical="center" wrapText="1"/>
      <protection locked="0" hidden="1"/>
    </xf>
    <xf numFmtId="3" fontId="5" fillId="0" borderId="47" xfId="0" applyNumberFormat="1" applyFont="1" applyBorder="1" applyAlignment="1" applyProtection="1">
      <alignment horizontal="center" vertical="center" wrapText="1"/>
      <protection locked="0"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164" fontId="8" fillId="0" borderId="48" xfId="0" applyNumberFormat="1" applyFont="1" applyBorder="1" applyAlignment="1" applyProtection="1">
      <alignment horizontal="center" wrapText="1"/>
      <protection hidden="1"/>
    </xf>
    <xf numFmtId="164" fontId="8" fillId="0" borderId="49" xfId="0" applyNumberFormat="1" applyFont="1" applyBorder="1" applyAlignment="1" applyProtection="1">
      <alignment horizontal="center" wrapText="1"/>
      <protection hidden="1"/>
    </xf>
    <xf numFmtId="164" fontId="5" fillId="0" borderId="50" xfId="0" applyNumberFormat="1" applyFont="1" applyBorder="1" applyAlignment="1" applyProtection="1">
      <alignment horizontal="center" vertical="center" wrapText="1"/>
      <protection hidden="1"/>
    </xf>
    <xf numFmtId="164" fontId="5" fillId="0" borderId="20" xfId="0" applyNumberFormat="1" applyFont="1" applyBorder="1" applyAlignment="1" applyProtection="1">
      <alignment horizontal="center" vertical="center" wrapText="1"/>
      <protection hidden="1"/>
    </xf>
    <xf numFmtId="164" fontId="5" fillId="0" borderId="40" xfId="0" applyNumberFormat="1" applyFont="1" applyBorder="1" applyAlignment="1" applyProtection="1">
      <alignment horizontal="center" vertical="center" wrapText="1"/>
      <protection hidden="1"/>
    </xf>
    <xf numFmtId="164" fontId="5" fillId="0" borderId="12" xfId="0" applyNumberFormat="1" applyFont="1" applyBorder="1" applyAlignment="1" applyProtection="1">
      <alignment horizontal="center" vertical="center" wrapText="1"/>
      <protection hidden="1"/>
    </xf>
    <xf numFmtId="164" fontId="5" fillId="0" borderId="47" xfId="0" applyNumberFormat="1" applyFont="1" applyBorder="1" applyAlignment="1" applyProtection="1">
      <alignment horizontal="center" vertical="center" wrapText="1"/>
      <protection hidden="1"/>
    </xf>
    <xf numFmtId="164" fontId="5" fillId="0" borderId="6" xfId="0" applyNumberFormat="1" applyFont="1" applyBorder="1" applyAlignment="1" applyProtection="1">
      <alignment horizontal="center" vertical="center" wrapText="1"/>
      <protection hidden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K912"/>
  <sheetViews>
    <sheetView showGridLines="0" tabSelected="1" showRuler="0" view="pageLayout" topLeftCell="A16" zoomScale="130" zoomScaleNormal="100" zoomScalePageLayoutView="130" workbookViewId="0">
      <selection activeCell="C38" sqref="C38:E38"/>
    </sheetView>
  </sheetViews>
  <sheetFormatPr defaultRowHeight="12" x14ac:dyDescent="0.2"/>
  <cols>
    <col min="1" max="1" width="2.5703125" style="1" customWidth="1"/>
    <col min="2" max="2" width="25.7109375" style="1" customWidth="1"/>
    <col min="3" max="3" width="10.7109375" style="1" customWidth="1"/>
    <col min="4" max="4" width="4.85546875" style="1" customWidth="1"/>
    <col min="5" max="5" width="6" style="1" customWidth="1"/>
    <col min="6" max="7" width="9.140625" style="1" customWidth="1"/>
    <col min="8" max="9" width="5.5703125" style="1" customWidth="1"/>
    <col min="10" max="10" width="8.7109375" style="1" customWidth="1"/>
    <col min="11" max="11" width="9.28515625" style="1" customWidth="1"/>
    <col min="12" max="16384" width="9.140625" style="1"/>
  </cols>
  <sheetData>
    <row r="1" spans="1:11" ht="12.75" x14ac:dyDescent="0.2">
      <c r="J1" s="2" t="s">
        <v>23</v>
      </c>
    </row>
    <row r="2" spans="1:11" ht="11.85" customHeight="1" x14ac:dyDescent="0.2">
      <c r="A2" s="272" t="s">
        <v>24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1.85" customHeight="1" x14ac:dyDescent="0.2">
      <c r="A3" s="273" t="s">
        <v>88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11.85" customHeight="1" x14ac:dyDescent="0.2">
      <c r="A4" s="273" t="s">
        <v>89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</row>
    <row r="5" spans="1:11" ht="11.85" customHeight="1" x14ac:dyDescent="0.2">
      <c r="A5" s="273" t="s">
        <v>26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</row>
    <row r="6" spans="1:11" ht="11.85" customHeight="1" x14ac:dyDescent="0.2">
      <c r="A6" s="273"/>
      <c r="B6" s="273"/>
      <c r="C6" s="273"/>
      <c r="D6" s="273"/>
      <c r="E6" s="273"/>
      <c r="F6" s="273"/>
      <c r="G6" s="273"/>
      <c r="H6" s="273"/>
      <c r="I6" s="273"/>
      <c r="J6" s="273"/>
      <c r="K6" s="273"/>
    </row>
    <row r="7" spans="1:11" ht="11.85" customHeight="1" x14ac:dyDescent="0.2">
      <c r="A7" s="3"/>
      <c r="B7" s="3"/>
      <c r="C7" s="28"/>
      <c r="D7" s="3"/>
      <c r="E7" s="3"/>
      <c r="F7" s="3"/>
      <c r="G7" s="28"/>
      <c r="H7" s="3"/>
      <c r="I7" s="3"/>
      <c r="J7" s="3"/>
      <c r="K7" s="3"/>
    </row>
    <row r="8" spans="1:11" ht="11.85" customHeight="1" x14ac:dyDescent="0.2">
      <c r="A8" s="273" t="s">
        <v>12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</row>
    <row r="9" spans="1:11" ht="11.85" customHeight="1" x14ac:dyDescent="0.2">
      <c r="A9" s="3"/>
      <c r="B9" s="3"/>
      <c r="C9" s="28"/>
      <c r="D9" s="3"/>
      <c r="E9" s="3"/>
      <c r="F9" s="3"/>
      <c r="G9" s="28"/>
      <c r="H9" s="3"/>
      <c r="I9" s="3"/>
      <c r="J9" s="3"/>
      <c r="K9" s="3"/>
    </row>
    <row r="10" spans="1:11" ht="50.25" customHeight="1" x14ac:dyDescent="0.2">
      <c r="A10" s="274" t="s">
        <v>28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</row>
    <row r="11" spans="1:11" ht="11.85" customHeight="1" x14ac:dyDescent="0.2">
      <c r="A11" s="4"/>
      <c r="B11" s="4"/>
      <c r="C11" s="30"/>
      <c r="D11" s="4"/>
      <c r="E11" s="4"/>
      <c r="F11" s="4"/>
      <c r="G11" s="30"/>
      <c r="H11" s="4"/>
      <c r="I11" s="4"/>
      <c r="J11" s="4"/>
      <c r="K11" s="4"/>
    </row>
    <row r="12" spans="1:11" ht="11.85" customHeight="1" x14ac:dyDescent="0.2">
      <c r="A12" s="272" t="s">
        <v>13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</row>
    <row r="13" spans="1:11" ht="11.85" customHeight="1" x14ac:dyDescent="0.2">
      <c r="A13" s="5"/>
      <c r="B13" s="5"/>
      <c r="C13" s="31"/>
      <c r="D13" s="5"/>
      <c r="E13" s="5"/>
      <c r="F13" s="5"/>
      <c r="G13" s="31"/>
      <c r="H13" s="5"/>
      <c r="I13" s="5"/>
      <c r="J13" s="5"/>
      <c r="K13" s="5"/>
    </row>
    <row r="14" spans="1:11" ht="11.85" customHeight="1" x14ac:dyDescent="0.2">
      <c r="A14" s="26" t="s">
        <v>25</v>
      </c>
      <c r="B14" s="6"/>
      <c r="C14" s="188"/>
      <c r="D14" s="188"/>
      <c r="E14" s="188"/>
      <c r="F14" s="188"/>
      <c r="G14" s="188"/>
      <c r="H14" s="188"/>
      <c r="I14" s="188"/>
      <c r="J14" s="188"/>
      <c r="K14" s="188"/>
    </row>
    <row r="15" spans="1:11" ht="11.85" customHeight="1" x14ac:dyDescent="0.2">
      <c r="A15" s="172" t="s">
        <v>14</v>
      </c>
      <c r="B15" s="172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ht="11.85" customHeight="1" x14ac:dyDescent="0.2">
      <c r="A16" s="172" t="s">
        <v>15</v>
      </c>
      <c r="B16" s="172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ht="11.85" customHeight="1" x14ac:dyDescent="0.2">
      <c r="A17" s="7"/>
      <c r="B17" s="7"/>
      <c r="C17" s="27"/>
      <c r="D17" s="7"/>
      <c r="E17" s="8"/>
      <c r="F17" s="8"/>
      <c r="G17" s="8"/>
      <c r="H17" s="8"/>
      <c r="I17" s="8"/>
      <c r="J17" s="8"/>
      <c r="K17" s="8"/>
    </row>
    <row r="18" spans="1:11" ht="62.25" customHeight="1" x14ac:dyDescent="0.2">
      <c r="A18" s="200" t="s">
        <v>90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</row>
    <row r="19" spans="1:11" ht="11.85" customHeight="1" x14ac:dyDescent="0.2">
      <c r="A19" s="200"/>
      <c r="B19" s="200"/>
      <c r="C19" s="200"/>
      <c r="D19" s="200"/>
      <c r="E19" s="200"/>
      <c r="F19" s="200"/>
      <c r="G19" s="200"/>
      <c r="H19" s="200"/>
      <c r="I19" s="200"/>
      <c r="J19" s="200"/>
      <c r="K19" s="200"/>
    </row>
    <row r="20" spans="1:11" ht="11.85" customHeight="1" x14ac:dyDescent="0.2">
      <c r="A20" s="200"/>
      <c r="B20" s="200"/>
      <c r="C20" s="200"/>
      <c r="D20" s="200"/>
      <c r="E20" s="200"/>
      <c r="F20" s="200"/>
      <c r="G20" s="200"/>
      <c r="H20" s="200"/>
      <c r="I20" s="200"/>
      <c r="J20" s="200"/>
      <c r="K20" s="200"/>
    </row>
    <row r="21" spans="1:11" ht="11.8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1" ht="11.85" customHeight="1" x14ac:dyDescent="0.2"/>
    <row r="23" spans="1:11" ht="27.75" customHeight="1" thickBot="1" x14ac:dyDescent="0.25">
      <c r="B23" s="293" t="s">
        <v>22</v>
      </c>
      <c r="C23" s="293"/>
      <c r="D23" s="293"/>
      <c r="E23" s="293"/>
      <c r="F23" s="293"/>
      <c r="G23" s="293"/>
      <c r="H23" s="293"/>
      <c r="I23" s="293"/>
      <c r="J23" s="293"/>
      <c r="K23" s="294"/>
    </row>
    <row r="24" spans="1:11" ht="11.85" customHeight="1" x14ac:dyDescent="0.2">
      <c r="B24" s="288" t="s">
        <v>71</v>
      </c>
      <c r="C24" s="289"/>
      <c r="D24" s="289"/>
      <c r="E24" s="289"/>
      <c r="F24" s="289"/>
      <c r="G24" s="276" t="s">
        <v>19</v>
      </c>
      <c r="H24" s="277"/>
      <c r="I24" s="277"/>
      <c r="J24" s="278"/>
      <c r="K24" s="69"/>
    </row>
    <row r="25" spans="1:11" ht="11.85" customHeight="1" thickBot="1" x14ac:dyDescent="0.25">
      <c r="B25" s="290"/>
      <c r="C25" s="291"/>
      <c r="D25" s="291"/>
      <c r="E25" s="291"/>
      <c r="F25" s="291"/>
      <c r="G25" s="279"/>
      <c r="H25" s="280"/>
      <c r="I25" s="280"/>
      <c r="J25" s="281"/>
      <c r="K25" s="69"/>
    </row>
    <row r="26" spans="1:11" ht="12.75" customHeight="1" x14ac:dyDescent="0.2">
      <c r="B26" s="202" t="s">
        <v>38</v>
      </c>
      <c r="C26" s="203"/>
      <c r="D26" s="203"/>
      <c r="E26" s="203"/>
      <c r="F26" s="203"/>
      <c r="G26" s="197">
        <f>SUM(G71,K71,G88,K88)</f>
        <v>0</v>
      </c>
      <c r="H26" s="198"/>
      <c r="I26" s="198"/>
      <c r="J26" s="199"/>
      <c r="K26" s="42"/>
    </row>
    <row r="27" spans="1:11" ht="11.85" customHeight="1" x14ac:dyDescent="0.2">
      <c r="B27" s="204" t="s">
        <v>34</v>
      </c>
      <c r="C27" s="205"/>
      <c r="D27" s="205"/>
      <c r="E27" s="205"/>
      <c r="F27" s="205"/>
      <c r="G27" s="194">
        <f>SUM(F112,J112)</f>
        <v>0</v>
      </c>
      <c r="H27" s="195"/>
      <c r="I27" s="195"/>
      <c r="J27" s="196"/>
      <c r="K27" s="42"/>
    </row>
    <row r="28" spans="1:11" ht="11.85" customHeight="1" x14ac:dyDescent="0.2">
      <c r="B28" s="204" t="s">
        <v>35</v>
      </c>
      <c r="C28" s="205"/>
      <c r="D28" s="205"/>
      <c r="E28" s="205"/>
      <c r="F28" s="205"/>
      <c r="G28" s="194">
        <f>SUM(F127,J127,D135,G135,F143,J143)</f>
        <v>0</v>
      </c>
      <c r="H28" s="195"/>
      <c r="I28" s="195"/>
      <c r="J28" s="196"/>
      <c r="K28" s="42"/>
    </row>
    <row r="29" spans="1:11" ht="11.85" customHeight="1" x14ac:dyDescent="0.2">
      <c r="B29" s="204" t="s">
        <v>36</v>
      </c>
      <c r="C29" s="205"/>
      <c r="D29" s="205"/>
      <c r="E29" s="205"/>
      <c r="F29" s="205"/>
      <c r="G29" s="194">
        <f>SUM(F158,J158)</f>
        <v>0</v>
      </c>
      <c r="H29" s="195"/>
      <c r="I29" s="195"/>
      <c r="J29" s="196"/>
      <c r="K29" s="42"/>
    </row>
    <row r="30" spans="1:11" ht="11.85" customHeight="1" x14ac:dyDescent="0.2">
      <c r="B30" s="204" t="s">
        <v>33</v>
      </c>
      <c r="C30" s="205"/>
      <c r="D30" s="205"/>
      <c r="E30" s="205"/>
      <c r="F30" s="205"/>
      <c r="G30" s="194">
        <f>SUM(D189,H189,D197,D205,D213,H213)</f>
        <v>0</v>
      </c>
      <c r="H30" s="195"/>
      <c r="I30" s="195"/>
      <c r="J30" s="196"/>
      <c r="K30" s="42"/>
    </row>
    <row r="31" spans="1:11" s="10" customFormat="1" ht="11.85" customHeight="1" thickBot="1" x14ac:dyDescent="0.25">
      <c r="B31" s="206" t="s">
        <v>1</v>
      </c>
      <c r="C31" s="207"/>
      <c r="D31" s="207"/>
      <c r="E31" s="207"/>
      <c r="F31" s="207"/>
      <c r="G31" s="191">
        <f>SUM(G170,F178,E189,I189,D197,D205,D213,G213)</f>
        <v>0</v>
      </c>
      <c r="H31" s="192"/>
      <c r="I31" s="192"/>
      <c r="J31" s="193"/>
      <c r="K31" s="68"/>
    </row>
    <row r="32" spans="1:11" ht="11.85" customHeight="1" thickTop="1" x14ac:dyDescent="0.2">
      <c r="B32" s="212" t="s">
        <v>20</v>
      </c>
      <c r="C32" s="213"/>
      <c r="D32" s="213"/>
      <c r="E32" s="213"/>
      <c r="F32" s="213"/>
      <c r="G32" s="285">
        <f>SUM(G26:J31)</f>
        <v>0</v>
      </c>
      <c r="H32" s="286"/>
      <c r="I32" s="286"/>
      <c r="J32" s="287"/>
      <c r="K32" s="67"/>
    </row>
    <row r="33" spans="2:11" ht="11.85" customHeight="1" x14ac:dyDescent="0.2">
      <c r="B33" s="210" t="s">
        <v>18</v>
      </c>
      <c r="C33" s="211"/>
      <c r="D33" s="211"/>
      <c r="E33" s="211"/>
      <c r="F33" s="211"/>
      <c r="G33" s="285">
        <f>G32*20%</f>
        <v>0</v>
      </c>
      <c r="H33" s="286"/>
      <c r="I33" s="286"/>
      <c r="J33" s="287"/>
      <c r="K33" s="67"/>
    </row>
    <row r="34" spans="2:11" ht="11.85" customHeight="1" thickBot="1" x14ac:dyDescent="0.25">
      <c r="B34" s="208" t="s">
        <v>21</v>
      </c>
      <c r="C34" s="209"/>
      <c r="D34" s="209"/>
      <c r="E34" s="209"/>
      <c r="F34" s="209"/>
      <c r="G34" s="282">
        <f>SUM(G32,G33)</f>
        <v>0</v>
      </c>
      <c r="H34" s="283"/>
      <c r="I34" s="283"/>
      <c r="J34" s="284"/>
      <c r="K34" s="67"/>
    </row>
    <row r="35" spans="2:11" ht="11.85" customHeight="1" x14ac:dyDescent="0.2">
      <c r="B35" s="11"/>
      <c r="C35" s="11"/>
    </row>
    <row r="36" spans="2:11" ht="11.85" customHeight="1" x14ac:dyDescent="0.2">
      <c r="B36" s="11"/>
      <c r="C36" s="11"/>
    </row>
    <row r="37" spans="2:11" ht="11.85" customHeight="1" x14ac:dyDescent="0.2"/>
    <row r="38" spans="2:11" ht="11.85" customHeight="1" x14ac:dyDescent="0.2">
      <c r="B38" s="12" t="s">
        <v>16</v>
      </c>
      <c r="C38" s="190"/>
      <c r="D38" s="190"/>
      <c r="E38" s="190"/>
      <c r="F38" s="13"/>
      <c r="G38" s="13"/>
    </row>
    <row r="39" spans="2:11" ht="11.85" customHeight="1" x14ac:dyDescent="0.2">
      <c r="B39" s="12" t="s">
        <v>17</v>
      </c>
      <c r="C39" s="190"/>
      <c r="D39" s="190"/>
      <c r="E39" s="190"/>
      <c r="F39" s="13"/>
      <c r="G39" s="13"/>
    </row>
    <row r="40" spans="2:11" ht="11.85" customHeight="1" x14ac:dyDescent="0.2"/>
    <row r="41" spans="2:11" ht="11.85" customHeight="1" x14ac:dyDescent="0.2"/>
    <row r="42" spans="2:11" ht="11.85" customHeight="1" x14ac:dyDescent="0.2">
      <c r="G42" s="122"/>
      <c r="H42" s="273" t="s">
        <v>72</v>
      </c>
      <c r="I42" s="273"/>
      <c r="J42" s="273"/>
    </row>
    <row r="43" spans="2:11" ht="11.85" customHeight="1" x14ac:dyDescent="0.2">
      <c r="B43" s="110"/>
      <c r="G43" s="122"/>
      <c r="H43" s="273" t="s">
        <v>73</v>
      </c>
      <c r="I43" s="273"/>
      <c r="J43" s="273"/>
      <c r="K43" s="6"/>
    </row>
    <row r="44" spans="2:11" ht="11.85" customHeight="1" x14ac:dyDescent="0.2">
      <c r="B44" s="112"/>
      <c r="C44" s="112"/>
      <c r="D44" s="112"/>
      <c r="E44" s="112"/>
      <c r="F44" s="112"/>
      <c r="G44" s="112"/>
      <c r="H44" s="112"/>
      <c r="I44" s="112"/>
      <c r="J44" s="112"/>
      <c r="K44" s="112"/>
    </row>
    <row r="45" spans="2:11" ht="11.85" customHeight="1" x14ac:dyDescent="0.2">
      <c r="B45" s="338" t="s">
        <v>70</v>
      </c>
      <c r="C45" s="338"/>
      <c r="D45" s="338"/>
      <c r="E45" s="338"/>
      <c r="F45" s="338"/>
      <c r="G45" s="338"/>
      <c r="H45" s="338"/>
      <c r="I45" s="338"/>
      <c r="J45" s="338"/>
      <c r="K45" s="338"/>
    </row>
    <row r="46" spans="2:11" ht="11.85" customHeight="1" x14ac:dyDescent="0.2">
      <c r="B46" s="338"/>
      <c r="C46" s="338"/>
      <c r="D46" s="338"/>
      <c r="E46" s="338"/>
      <c r="F46" s="338"/>
      <c r="G46" s="338"/>
      <c r="H46" s="338"/>
      <c r="I46" s="338"/>
      <c r="J46" s="338"/>
      <c r="K46" s="338"/>
    </row>
    <row r="47" spans="2:11" ht="11.85" customHeight="1" x14ac:dyDescent="0.2">
      <c r="B47" s="338"/>
      <c r="C47" s="338"/>
      <c r="D47" s="338"/>
      <c r="E47" s="338"/>
      <c r="F47" s="338"/>
      <c r="G47" s="338"/>
      <c r="H47" s="338"/>
      <c r="I47" s="338"/>
      <c r="J47" s="338"/>
      <c r="K47" s="338"/>
    </row>
    <row r="48" spans="2:11" ht="27" customHeight="1" x14ac:dyDescent="0.2">
      <c r="B48" s="338"/>
      <c r="C48" s="338"/>
      <c r="D48" s="338"/>
      <c r="E48" s="338"/>
      <c r="F48" s="338"/>
      <c r="G48" s="338"/>
      <c r="H48" s="338"/>
      <c r="I48" s="338"/>
      <c r="J48" s="338"/>
      <c r="K48" s="338"/>
    </row>
    <row r="49" spans="1:11" ht="6" customHeight="1" x14ac:dyDescent="0.2">
      <c r="B49" s="338"/>
      <c r="C49" s="338"/>
      <c r="D49" s="338"/>
      <c r="E49" s="338"/>
      <c r="F49" s="338"/>
      <c r="G49" s="338"/>
      <c r="H49" s="338"/>
      <c r="I49" s="338"/>
      <c r="J49" s="338"/>
      <c r="K49" s="338"/>
    </row>
    <row r="50" spans="1:11" ht="11.85" customHeight="1" x14ac:dyDescent="0.2">
      <c r="B50" s="110"/>
      <c r="I50" s="214"/>
      <c r="J50" s="214"/>
      <c r="K50" s="214"/>
    </row>
    <row r="51" spans="1:11" ht="12.75" customHeight="1" x14ac:dyDescent="0.2">
      <c r="B51" s="114" t="s">
        <v>74</v>
      </c>
      <c r="I51" s="214"/>
      <c r="J51" s="214"/>
      <c r="K51" s="214"/>
    </row>
    <row r="52" spans="1:11" ht="14.25" customHeight="1" x14ac:dyDescent="0.2">
      <c r="B52" s="339" t="s">
        <v>69</v>
      </c>
      <c r="C52" s="339"/>
      <c r="D52" s="339"/>
      <c r="E52" s="339"/>
      <c r="F52" s="339"/>
      <c r="G52" s="339"/>
      <c r="H52" s="339"/>
      <c r="I52" s="339"/>
      <c r="J52" s="339"/>
      <c r="K52" s="339"/>
    </row>
    <row r="53" spans="1:11" ht="11.25" customHeight="1" x14ac:dyDescent="0.2">
      <c r="B53" s="339"/>
      <c r="C53" s="339"/>
      <c r="D53" s="339"/>
      <c r="E53" s="339"/>
      <c r="F53" s="339"/>
      <c r="G53" s="339"/>
      <c r="H53" s="339"/>
      <c r="I53" s="339"/>
      <c r="J53" s="339"/>
      <c r="K53" s="339"/>
    </row>
    <row r="54" spans="1:11" ht="14.25" customHeight="1" x14ac:dyDescent="0.2">
      <c r="B54" s="111"/>
      <c r="C54" s="111"/>
      <c r="D54" s="111"/>
      <c r="E54" s="111"/>
      <c r="F54" s="111"/>
      <c r="G54" s="111"/>
      <c r="H54" s="111"/>
      <c r="I54" s="111"/>
      <c r="J54" s="111"/>
      <c r="K54" s="111"/>
    </row>
    <row r="55" spans="1:11" ht="14.25" customHeight="1" x14ac:dyDescent="0.2">
      <c r="B55" s="201" t="s">
        <v>82</v>
      </c>
      <c r="C55" s="201"/>
      <c r="D55" s="201"/>
      <c r="E55" s="201"/>
      <c r="F55" s="201"/>
      <c r="G55" s="201"/>
      <c r="H55" s="201"/>
      <c r="I55" s="201"/>
      <c r="J55" s="201"/>
      <c r="K55" s="201"/>
    </row>
    <row r="56" spans="1:11" ht="14.25" customHeight="1" x14ac:dyDescent="0.2">
      <c r="B56" s="111"/>
      <c r="C56" s="111"/>
      <c r="D56" s="111"/>
      <c r="E56" s="111"/>
      <c r="F56" s="111"/>
      <c r="G56" s="111"/>
      <c r="H56" s="111"/>
      <c r="I56" s="111"/>
      <c r="J56" s="111"/>
      <c r="K56" s="111"/>
    </row>
    <row r="57" spans="1:11" ht="12" customHeight="1" thickBot="1" x14ac:dyDescent="0.25">
      <c r="B57" s="40" t="s">
        <v>39</v>
      </c>
      <c r="C57" s="40"/>
      <c r="E57" s="14"/>
      <c r="H57" s="298"/>
      <c r="I57" s="298"/>
      <c r="J57" s="298"/>
      <c r="K57" s="61"/>
    </row>
    <row r="58" spans="1:11" ht="44.25" customHeight="1" thickBot="1" x14ac:dyDescent="0.25">
      <c r="A58" s="246"/>
      <c r="B58" s="234" t="s">
        <v>0</v>
      </c>
      <c r="C58" s="234" t="s">
        <v>83</v>
      </c>
      <c r="D58" s="258" t="s">
        <v>32</v>
      </c>
      <c r="E58" s="259"/>
      <c r="F58" s="259"/>
      <c r="G58" s="260"/>
      <c r="H58" s="258" t="s">
        <v>30</v>
      </c>
      <c r="I58" s="259"/>
      <c r="J58" s="259"/>
      <c r="K58" s="260"/>
    </row>
    <row r="59" spans="1:11" ht="15.75" customHeight="1" x14ac:dyDescent="0.2">
      <c r="A59" s="253"/>
      <c r="B59" s="235"/>
      <c r="C59" s="235"/>
      <c r="D59" s="237" t="s">
        <v>41</v>
      </c>
      <c r="E59" s="239" t="s">
        <v>42</v>
      </c>
      <c r="F59" s="241" t="s">
        <v>45</v>
      </c>
      <c r="G59" s="295" t="s">
        <v>46</v>
      </c>
      <c r="H59" s="237" t="s">
        <v>41</v>
      </c>
      <c r="I59" s="239" t="s">
        <v>42</v>
      </c>
      <c r="J59" s="241" t="s">
        <v>45</v>
      </c>
      <c r="K59" s="295" t="s">
        <v>46</v>
      </c>
    </row>
    <row r="60" spans="1:11" ht="23.25" customHeight="1" thickBot="1" x14ac:dyDescent="0.25">
      <c r="A60" s="247"/>
      <c r="B60" s="236"/>
      <c r="C60" s="236"/>
      <c r="D60" s="262"/>
      <c r="E60" s="263"/>
      <c r="F60" s="292"/>
      <c r="G60" s="296"/>
      <c r="H60" s="238"/>
      <c r="I60" s="240"/>
      <c r="J60" s="242"/>
      <c r="K60" s="297"/>
    </row>
    <row r="61" spans="1:11" ht="11.25" customHeight="1" x14ac:dyDescent="0.2">
      <c r="A61" s="15" t="s">
        <v>2</v>
      </c>
      <c r="B61" s="173"/>
      <c r="C61" s="53"/>
      <c r="D61" s="103"/>
      <c r="E61" s="73"/>
      <c r="F61" s="129">
        <f>(D61*1)+(E61*13)</f>
        <v>0</v>
      </c>
      <c r="G61" s="132">
        <f>IF(C61="",F61*100%,F61*VLOOKUP(C61,C91:D94,2,TRUE))</f>
        <v>0</v>
      </c>
      <c r="H61" s="116"/>
      <c r="I61" s="73"/>
      <c r="J61" s="85">
        <f>(H61*1.3)+(I61*18)</f>
        <v>0</v>
      </c>
      <c r="K61" s="80">
        <f>IF(C61="",J61*100%,J61*VLOOKUP(C61,C91:D94,2,TRUE))</f>
        <v>0</v>
      </c>
    </row>
    <row r="62" spans="1:11" ht="11.25" customHeight="1" x14ac:dyDescent="0.2">
      <c r="A62" s="16" t="s">
        <v>3</v>
      </c>
      <c r="B62" s="174"/>
      <c r="C62" s="54"/>
      <c r="D62" s="104"/>
      <c r="E62" s="72"/>
      <c r="F62" s="128">
        <f t="shared" ref="F62:F70" si="0">(D62*1)+(E62*13)</f>
        <v>0</v>
      </c>
      <c r="G62" s="131">
        <f>IF(C62="",F62*100%,F62*VLOOKUP(C62,C91:D94,2,TRUE))</f>
        <v>0</v>
      </c>
      <c r="H62" s="117"/>
      <c r="I62" s="72"/>
      <c r="J62" s="78">
        <f t="shared" ref="J62:J70" si="1">(H62*1.3)+(I62*18)</f>
        <v>0</v>
      </c>
      <c r="K62" s="131">
        <f>IF(C62="",J62*100%,J62*VLOOKUP(C62,C91:D94,2,TRUE))</f>
        <v>0</v>
      </c>
    </row>
    <row r="63" spans="1:11" ht="11.25" customHeight="1" x14ac:dyDescent="0.2">
      <c r="A63" s="16" t="s">
        <v>4</v>
      </c>
      <c r="B63" s="174"/>
      <c r="C63" s="54"/>
      <c r="D63" s="104"/>
      <c r="E63" s="72"/>
      <c r="F63" s="128">
        <f t="shared" si="0"/>
        <v>0</v>
      </c>
      <c r="G63" s="131">
        <f>IF(C63="",F63*100%,F63*VLOOKUP(C63,C91:D94,2,TRUE))</f>
        <v>0</v>
      </c>
      <c r="H63" s="117"/>
      <c r="I63" s="72"/>
      <c r="J63" s="78">
        <f t="shared" si="1"/>
        <v>0</v>
      </c>
      <c r="K63" s="131">
        <f>IF(C63="",J63*100%,J63*VLOOKUP(C63,C91:D94,2,TRUE))</f>
        <v>0</v>
      </c>
    </row>
    <row r="64" spans="1:11" ht="11.25" customHeight="1" x14ac:dyDescent="0.2">
      <c r="A64" s="16" t="s">
        <v>5</v>
      </c>
      <c r="B64" s="174"/>
      <c r="C64" s="54"/>
      <c r="D64" s="104"/>
      <c r="E64" s="72"/>
      <c r="F64" s="128">
        <f>(D64*1)+(E64*13)</f>
        <v>0</v>
      </c>
      <c r="G64" s="131">
        <f>IF(C64="",F64*100%,F64*VLOOKUP(C64,C91:D94,2,TRUE))</f>
        <v>0</v>
      </c>
      <c r="H64" s="117"/>
      <c r="I64" s="72"/>
      <c r="J64" s="78">
        <f t="shared" si="1"/>
        <v>0</v>
      </c>
      <c r="K64" s="131">
        <f>IF(C64="",J64*100%,J64*VLOOKUP(C64,C91:D94,2,TRUE))</f>
        <v>0</v>
      </c>
    </row>
    <row r="65" spans="1:11" ht="11.25" customHeight="1" x14ac:dyDescent="0.2">
      <c r="A65" s="16" t="s">
        <v>27</v>
      </c>
      <c r="B65" s="174"/>
      <c r="C65" s="54"/>
      <c r="D65" s="104"/>
      <c r="E65" s="72"/>
      <c r="F65" s="128">
        <f t="shared" si="0"/>
        <v>0</v>
      </c>
      <c r="G65" s="131">
        <f>IF(C65="",F65*100%,F65*VLOOKUP(C65,C91:D94,2,TRUE))</f>
        <v>0</v>
      </c>
      <c r="H65" s="117"/>
      <c r="I65" s="72"/>
      <c r="J65" s="78">
        <f t="shared" si="1"/>
        <v>0</v>
      </c>
      <c r="K65" s="131">
        <f>IF(C65="",J65*100%,J65*VLOOKUP(C65,C91:D94,2,TRUE))</f>
        <v>0</v>
      </c>
    </row>
    <row r="66" spans="1:11" ht="11.25" customHeight="1" x14ac:dyDescent="0.2">
      <c r="A66" s="16" t="s">
        <v>6</v>
      </c>
      <c r="B66" s="174"/>
      <c r="C66" s="54"/>
      <c r="D66" s="104"/>
      <c r="E66" s="72"/>
      <c r="F66" s="128">
        <f t="shared" si="0"/>
        <v>0</v>
      </c>
      <c r="G66" s="131">
        <f>IF(C66="",F66*100%,F66*VLOOKUP(C66,C91:D94,2,TRUE))</f>
        <v>0</v>
      </c>
      <c r="H66" s="117"/>
      <c r="I66" s="72"/>
      <c r="J66" s="78">
        <f t="shared" si="1"/>
        <v>0</v>
      </c>
      <c r="K66" s="131">
        <f>IF(C66="",J66*100%,J66*VLOOKUP(C66,C91:D94,2,TRUE))</f>
        <v>0</v>
      </c>
    </row>
    <row r="67" spans="1:11" ht="11.25" customHeight="1" x14ac:dyDescent="0.2">
      <c r="A67" s="16" t="s">
        <v>7</v>
      </c>
      <c r="B67" s="174"/>
      <c r="C67" s="54"/>
      <c r="D67" s="104"/>
      <c r="E67" s="72"/>
      <c r="F67" s="128">
        <f t="shared" si="0"/>
        <v>0</v>
      </c>
      <c r="G67" s="131">
        <f>IF(C67="",F67*100%,F67*VLOOKUP(C67,C91:D94,2,TRUE))</f>
        <v>0</v>
      </c>
      <c r="H67" s="117"/>
      <c r="I67" s="72"/>
      <c r="J67" s="78">
        <f t="shared" si="1"/>
        <v>0</v>
      </c>
      <c r="K67" s="131">
        <f>IF(C67="",J67*100%,J67*VLOOKUP(C67,C91:D94,2,TRUE))</f>
        <v>0</v>
      </c>
    </row>
    <row r="68" spans="1:11" ht="11.25" customHeight="1" x14ac:dyDescent="0.2">
      <c r="A68" s="16" t="s">
        <v>8</v>
      </c>
      <c r="B68" s="174"/>
      <c r="C68" s="54"/>
      <c r="D68" s="104"/>
      <c r="E68" s="72"/>
      <c r="F68" s="128">
        <f t="shared" si="0"/>
        <v>0</v>
      </c>
      <c r="G68" s="131">
        <f>IF(C68="",F68*100%,F68*VLOOKUP(C68,C91:D94,2,TRUE))</f>
        <v>0</v>
      </c>
      <c r="H68" s="117"/>
      <c r="I68" s="72"/>
      <c r="J68" s="78">
        <f t="shared" si="1"/>
        <v>0</v>
      </c>
      <c r="K68" s="131">
        <f>IF(C68="",J68*100%,J68*VLOOKUP(C68,C91:D94,2,TRUE))</f>
        <v>0</v>
      </c>
    </row>
    <row r="69" spans="1:11" ht="11.25" customHeight="1" x14ac:dyDescent="0.2">
      <c r="A69" s="16" t="s">
        <v>9</v>
      </c>
      <c r="B69" s="174"/>
      <c r="C69" s="54"/>
      <c r="D69" s="104"/>
      <c r="E69" s="72"/>
      <c r="F69" s="128">
        <f t="shared" si="0"/>
        <v>0</v>
      </c>
      <c r="G69" s="131">
        <f>IF(C69="",F69*100%,F69*VLOOKUP(C69,C91:D94,2,TRUE))</f>
        <v>0</v>
      </c>
      <c r="H69" s="117"/>
      <c r="I69" s="72"/>
      <c r="J69" s="78">
        <f t="shared" si="1"/>
        <v>0</v>
      </c>
      <c r="K69" s="131">
        <f>IF(C69="",J69*100%,J69*VLOOKUP(C69,C91:D94,2,TRUE))</f>
        <v>0</v>
      </c>
    </row>
    <row r="70" spans="1:11" ht="11.25" customHeight="1" thickBot="1" x14ac:dyDescent="0.25">
      <c r="A70" s="41" t="s">
        <v>10</v>
      </c>
      <c r="B70" s="175"/>
      <c r="C70" s="55"/>
      <c r="D70" s="105"/>
      <c r="E70" s="74"/>
      <c r="F70" s="127">
        <f t="shared" si="0"/>
        <v>0</v>
      </c>
      <c r="G70" s="130">
        <f>IF(C70="",F70*100%,F70*VLOOKUP(C70,C91:D94,2,TRUE))</f>
        <v>0</v>
      </c>
      <c r="H70" s="135"/>
      <c r="I70" s="74"/>
      <c r="J70" s="121">
        <f t="shared" si="1"/>
        <v>0</v>
      </c>
      <c r="K70" s="130">
        <f>IF(C70="",J70*100%,J70*VLOOKUP(C70,C91:D94,2,TRUE))</f>
        <v>0</v>
      </c>
    </row>
    <row r="71" spans="1:11" ht="13.5" thickTop="1" thickBot="1" x14ac:dyDescent="0.25">
      <c r="A71" s="18"/>
      <c r="B71" s="19" t="s">
        <v>84</v>
      </c>
      <c r="C71" s="106"/>
      <c r="D71" s="107">
        <f t="shared" ref="D71:J71" si="2">SUM(D61:D70)</f>
        <v>0</v>
      </c>
      <c r="E71" s="155">
        <f t="shared" si="2"/>
        <v>0</v>
      </c>
      <c r="F71" s="125">
        <f t="shared" si="2"/>
        <v>0</v>
      </c>
      <c r="G71" s="126">
        <f>SUM(G61:G70)</f>
        <v>0</v>
      </c>
      <c r="H71" s="108">
        <f t="shared" si="2"/>
        <v>0</v>
      </c>
      <c r="I71" s="108">
        <f t="shared" si="2"/>
        <v>0</v>
      </c>
      <c r="J71" s="109">
        <f t="shared" si="2"/>
        <v>0</v>
      </c>
      <c r="K71" s="84">
        <f>SUM(K61:K70)</f>
        <v>0</v>
      </c>
    </row>
    <row r="72" spans="1:11" ht="15" customHeight="1" x14ac:dyDescent="0.2">
      <c r="A72" s="51"/>
      <c r="B72" s="218" t="s">
        <v>86</v>
      </c>
      <c r="C72" s="218"/>
      <c r="D72" s="218"/>
      <c r="E72" s="218"/>
      <c r="F72" s="218"/>
      <c r="G72" s="218"/>
      <c r="H72" s="156"/>
      <c r="I72" s="156"/>
      <c r="J72" s="92"/>
      <c r="K72" s="92"/>
    </row>
    <row r="73" spans="1:11" ht="11.85" customHeight="1" x14ac:dyDescent="0.2">
      <c r="A73" s="10"/>
      <c r="B73" s="56"/>
      <c r="C73" s="29"/>
      <c r="D73" s="56"/>
      <c r="E73" s="20"/>
      <c r="F73" s="20"/>
      <c r="G73" s="20"/>
      <c r="H73" s="20"/>
      <c r="I73" s="20"/>
      <c r="J73" s="20"/>
      <c r="K73" s="20"/>
    </row>
    <row r="74" spans="1:11" ht="15.75" customHeight="1" thickBot="1" x14ac:dyDescent="0.25">
      <c r="B74" s="40" t="s">
        <v>39</v>
      </c>
      <c r="C74" s="40"/>
      <c r="E74" s="14"/>
      <c r="H74" s="298"/>
      <c r="I74" s="298"/>
      <c r="J74" s="298"/>
      <c r="K74" s="113"/>
    </row>
    <row r="75" spans="1:11" ht="33" customHeight="1" thickBot="1" x14ac:dyDescent="0.25">
      <c r="A75" s="246"/>
      <c r="B75" s="234" t="s">
        <v>0</v>
      </c>
      <c r="C75" s="234" t="s">
        <v>83</v>
      </c>
      <c r="D75" s="258" t="s">
        <v>31</v>
      </c>
      <c r="E75" s="259"/>
      <c r="F75" s="259"/>
      <c r="G75" s="260"/>
      <c r="H75" s="258" t="s">
        <v>43</v>
      </c>
      <c r="I75" s="259"/>
      <c r="J75" s="259"/>
      <c r="K75" s="260"/>
    </row>
    <row r="76" spans="1:11" ht="15.75" customHeight="1" x14ac:dyDescent="0.2">
      <c r="A76" s="253"/>
      <c r="B76" s="235"/>
      <c r="C76" s="235"/>
      <c r="D76" s="237" t="s">
        <v>41</v>
      </c>
      <c r="E76" s="239" t="s">
        <v>42</v>
      </c>
      <c r="F76" s="241" t="s">
        <v>45</v>
      </c>
      <c r="G76" s="295" t="s">
        <v>46</v>
      </c>
      <c r="H76" s="237" t="s">
        <v>41</v>
      </c>
      <c r="I76" s="239" t="s">
        <v>42</v>
      </c>
      <c r="J76" s="241" t="s">
        <v>45</v>
      </c>
      <c r="K76" s="295" t="s">
        <v>46</v>
      </c>
    </row>
    <row r="77" spans="1:11" ht="27" customHeight="1" thickBot="1" x14ac:dyDescent="0.25">
      <c r="A77" s="247"/>
      <c r="B77" s="236"/>
      <c r="C77" s="236"/>
      <c r="D77" s="238"/>
      <c r="E77" s="240"/>
      <c r="F77" s="242"/>
      <c r="G77" s="297"/>
      <c r="H77" s="238"/>
      <c r="I77" s="240"/>
      <c r="J77" s="242"/>
      <c r="K77" s="297"/>
    </row>
    <row r="78" spans="1:11" ht="11.25" customHeight="1" x14ac:dyDescent="0.2">
      <c r="A78" s="15" t="s">
        <v>2</v>
      </c>
      <c r="B78" s="173"/>
      <c r="C78" s="53"/>
      <c r="D78" s="103"/>
      <c r="E78" s="73"/>
      <c r="F78" s="82">
        <f>(D78*1.7)+(E78*23.4)</f>
        <v>0</v>
      </c>
      <c r="G78" s="131">
        <f>IF(C78="",F78*100%,F78*VLOOKUP(C78,C91:D94,2,TRUE))</f>
        <v>0</v>
      </c>
      <c r="H78" s="103"/>
      <c r="I78" s="73"/>
      <c r="J78" s="85">
        <f>(H78*2)+(I78*28.4)</f>
        <v>0</v>
      </c>
      <c r="K78" s="80">
        <f>IF(C78="",J78*100%,J78*VLOOKUP(C78,C91:D94,2,TRUE))</f>
        <v>0</v>
      </c>
    </row>
    <row r="79" spans="1:11" ht="11.25" customHeight="1" x14ac:dyDescent="0.2">
      <c r="A79" s="16" t="s">
        <v>3</v>
      </c>
      <c r="B79" s="174"/>
      <c r="C79" s="54"/>
      <c r="D79" s="104"/>
      <c r="E79" s="72"/>
      <c r="F79" s="81">
        <f t="shared" ref="F79:F87" si="3">(D79*1.7)+(E79*23.4)</f>
        <v>0</v>
      </c>
      <c r="G79" s="131">
        <f>IF(C79="",F79*100%,F79*VLOOKUP(C79,C91:D94,2,TRUE))</f>
        <v>0</v>
      </c>
      <c r="H79" s="104"/>
      <c r="I79" s="72"/>
      <c r="J79" s="78">
        <f t="shared" ref="J79:J87" si="4">(H79*2)+(I79*28.4)</f>
        <v>0</v>
      </c>
      <c r="K79" s="131">
        <f>IF(C79="",J79*100%,J79*VLOOKUP(C79,C91:D94,2,TRUE))</f>
        <v>0</v>
      </c>
    </row>
    <row r="80" spans="1:11" ht="11.25" customHeight="1" x14ac:dyDescent="0.2">
      <c r="A80" s="16" t="s">
        <v>4</v>
      </c>
      <c r="B80" s="174"/>
      <c r="C80" s="54"/>
      <c r="D80" s="104"/>
      <c r="E80" s="72"/>
      <c r="F80" s="81">
        <f t="shared" si="3"/>
        <v>0</v>
      </c>
      <c r="G80" s="131">
        <f>IF(C80="",F80*100%,F80*VLOOKUP(C80,C91:D94,2,TRUE))</f>
        <v>0</v>
      </c>
      <c r="H80" s="104"/>
      <c r="I80" s="72"/>
      <c r="J80" s="78">
        <f t="shared" si="4"/>
        <v>0</v>
      </c>
      <c r="K80" s="131">
        <f>IF(C80="",J80*100%,J80*VLOOKUP(C80,C91:D94,2,TRUE))</f>
        <v>0</v>
      </c>
    </row>
    <row r="81" spans="1:11" ht="11.25" customHeight="1" x14ac:dyDescent="0.2">
      <c r="A81" s="16" t="s">
        <v>5</v>
      </c>
      <c r="B81" s="174"/>
      <c r="C81" s="54"/>
      <c r="D81" s="104"/>
      <c r="E81" s="72"/>
      <c r="F81" s="81">
        <f t="shared" si="3"/>
        <v>0</v>
      </c>
      <c r="G81" s="131">
        <f>IF(C81="",F81*100%,F81*VLOOKUP(C81,C91:D94,2,TRUE))</f>
        <v>0</v>
      </c>
      <c r="H81" s="104"/>
      <c r="I81" s="72"/>
      <c r="J81" s="78">
        <f t="shared" si="4"/>
        <v>0</v>
      </c>
      <c r="K81" s="131">
        <f>IF(C81="",J81*100%,J81*VLOOKUP(C81,C91:D94,2,TRUE))</f>
        <v>0</v>
      </c>
    </row>
    <row r="82" spans="1:11" ht="11.25" customHeight="1" x14ac:dyDescent="0.2">
      <c r="A82" s="16" t="s">
        <v>27</v>
      </c>
      <c r="B82" s="174"/>
      <c r="C82" s="54"/>
      <c r="D82" s="104"/>
      <c r="E82" s="72"/>
      <c r="F82" s="81">
        <f t="shared" si="3"/>
        <v>0</v>
      </c>
      <c r="G82" s="131">
        <f>IF(C82="",F82*100%,F82*VLOOKUP(C82,C91:D94,2,TRUE))</f>
        <v>0</v>
      </c>
      <c r="H82" s="104"/>
      <c r="I82" s="72"/>
      <c r="J82" s="78">
        <f t="shared" si="4"/>
        <v>0</v>
      </c>
      <c r="K82" s="131">
        <f>IF(C82="",J82*100%,J82*VLOOKUP(C82,C91:D94,2,TRUE))</f>
        <v>0</v>
      </c>
    </row>
    <row r="83" spans="1:11" ht="11.25" customHeight="1" x14ac:dyDescent="0.2">
      <c r="A83" s="16" t="s">
        <v>6</v>
      </c>
      <c r="B83" s="174"/>
      <c r="C83" s="54"/>
      <c r="D83" s="104"/>
      <c r="E83" s="72"/>
      <c r="F83" s="81">
        <f t="shared" si="3"/>
        <v>0</v>
      </c>
      <c r="G83" s="131">
        <f>IF(C83="",F83*100%,F83*VLOOKUP(C83,C91:D94,2,TRUE))</f>
        <v>0</v>
      </c>
      <c r="H83" s="104"/>
      <c r="I83" s="72"/>
      <c r="J83" s="78">
        <f t="shared" si="4"/>
        <v>0</v>
      </c>
      <c r="K83" s="131">
        <f>IF(C83="",J83*100%,J83*VLOOKUP(C83,C91:D94,2,TRUE))</f>
        <v>0</v>
      </c>
    </row>
    <row r="84" spans="1:11" ht="11.25" customHeight="1" x14ac:dyDescent="0.2">
      <c r="A84" s="16" t="s">
        <v>7</v>
      </c>
      <c r="B84" s="174"/>
      <c r="C84" s="54"/>
      <c r="D84" s="104"/>
      <c r="E84" s="72"/>
      <c r="F84" s="81">
        <f t="shared" si="3"/>
        <v>0</v>
      </c>
      <c r="G84" s="131">
        <f>IF(C84="",F84*100%,F84*VLOOKUP(C84,C91:D94,2,TRUE))</f>
        <v>0</v>
      </c>
      <c r="H84" s="104"/>
      <c r="I84" s="72"/>
      <c r="J84" s="78">
        <f t="shared" si="4"/>
        <v>0</v>
      </c>
      <c r="K84" s="131">
        <f>IF(C84="",J84*100%,J84*VLOOKUP(C84,C91:D94,2,TRUE))</f>
        <v>0</v>
      </c>
    </row>
    <row r="85" spans="1:11" ht="11.25" customHeight="1" x14ac:dyDescent="0.2">
      <c r="A85" s="16" t="s">
        <v>8</v>
      </c>
      <c r="B85" s="174"/>
      <c r="C85" s="54"/>
      <c r="D85" s="104"/>
      <c r="E85" s="72"/>
      <c r="F85" s="81">
        <f t="shared" si="3"/>
        <v>0</v>
      </c>
      <c r="G85" s="131">
        <f>IF(C85="",F85*100%,F85*VLOOKUP(C85,C91:D94,2,TRUE))</f>
        <v>0</v>
      </c>
      <c r="H85" s="104"/>
      <c r="I85" s="72"/>
      <c r="J85" s="78">
        <f t="shared" si="4"/>
        <v>0</v>
      </c>
      <c r="K85" s="131">
        <f>IF(C85="",J85*100%,J85*VLOOKUP(C85,C91:D94,2,TRUE))</f>
        <v>0</v>
      </c>
    </row>
    <row r="86" spans="1:11" ht="11.25" customHeight="1" x14ac:dyDescent="0.2">
      <c r="A86" s="16" t="s">
        <v>9</v>
      </c>
      <c r="B86" s="174"/>
      <c r="C86" s="54"/>
      <c r="D86" s="104"/>
      <c r="E86" s="72"/>
      <c r="F86" s="81">
        <f t="shared" si="3"/>
        <v>0</v>
      </c>
      <c r="G86" s="118">
        <f>IF(C86="",F86*100%,F86*VLOOKUP(C86,C91:D94,2,TRUE))</f>
        <v>0</v>
      </c>
      <c r="H86" s="104"/>
      <c r="I86" s="72"/>
      <c r="J86" s="78">
        <f t="shared" si="4"/>
        <v>0</v>
      </c>
      <c r="K86" s="131">
        <f>IF(C86="",J86*100%,J86*VLOOKUP(C86,C91:D94,2,TRUE))</f>
        <v>0</v>
      </c>
    </row>
    <row r="87" spans="1:11" ht="11.25" customHeight="1" thickBot="1" x14ac:dyDescent="0.25">
      <c r="A87" s="41" t="s">
        <v>10</v>
      </c>
      <c r="B87" s="175"/>
      <c r="C87" s="55"/>
      <c r="D87" s="105"/>
      <c r="E87" s="74"/>
      <c r="F87" s="119">
        <f t="shared" si="3"/>
        <v>0</v>
      </c>
      <c r="G87" s="130">
        <f>IF(C87="",F87*100%,F87*VLOOKUP(C87,C91:D94,2,TRUE))</f>
        <v>0</v>
      </c>
      <c r="H87" s="105"/>
      <c r="I87" s="74"/>
      <c r="J87" s="121">
        <f t="shared" si="4"/>
        <v>0</v>
      </c>
      <c r="K87" s="130">
        <f>IF(C87="",J87*100%,J87*VLOOKUP(C87,C91:D94,2,TRUE))</f>
        <v>0</v>
      </c>
    </row>
    <row r="88" spans="1:11" ht="13.5" thickTop="1" thickBot="1" x14ac:dyDescent="0.25">
      <c r="A88" s="18"/>
      <c r="B88" s="19" t="s">
        <v>84</v>
      </c>
      <c r="C88" s="106"/>
      <c r="D88" s="107">
        <f t="shared" ref="D88:J88" si="5">SUM(D78:D87)</f>
        <v>0</v>
      </c>
      <c r="E88" s="108">
        <f t="shared" si="5"/>
        <v>0</v>
      </c>
      <c r="F88" s="120">
        <f t="shared" si="5"/>
        <v>0</v>
      </c>
      <c r="G88" s="109">
        <f>SUM(G78:G87)</f>
        <v>0</v>
      </c>
      <c r="H88" s="107">
        <f t="shared" si="5"/>
        <v>0</v>
      </c>
      <c r="I88" s="108">
        <f t="shared" si="5"/>
        <v>0</v>
      </c>
      <c r="J88" s="109">
        <f t="shared" si="5"/>
        <v>0</v>
      </c>
      <c r="K88" s="84">
        <f>SUM(K78:K87)</f>
        <v>0</v>
      </c>
    </row>
    <row r="89" spans="1:11" ht="11.85" customHeight="1" x14ac:dyDescent="0.2">
      <c r="A89" s="10"/>
      <c r="B89" s="340" t="s">
        <v>87</v>
      </c>
      <c r="C89" s="340"/>
      <c r="D89" s="340"/>
      <c r="E89" s="340"/>
      <c r="F89" s="340"/>
      <c r="G89" s="340"/>
      <c r="H89" s="20"/>
      <c r="I89" s="20"/>
      <c r="J89" s="20"/>
      <c r="K89" s="20"/>
    </row>
    <row r="90" spans="1:11" ht="11.85" hidden="1" customHeight="1" x14ac:dyDescent="0.2">
      <c r="A90" s="10"/>
      <c r="B90" s="115"/>
      <c r="C90" s="115" t="s">
        <v>75</v>
      </c>
      <c r="D90" s="271" t="s">
        <v>76</v>
      </c>
      <c r="E90" s="271"/>
      <c r="F90" s="115"/>
      <c r="G90" s="115"/>
      <c r="H90" s="20"/>
      <c r="I90" s="20"/>
      <c r="J90" s="20"/>
      <c r="K90" s="20"/>
    </row>
    <row r="91" spans="1:11" ht="11.85" hidden="1" customHeight="1" x14ac:dyDescent="0.2">
      <c r="A91" s="10"/>
      <c r="B91" s="115"/>
      <c r="C91" s="136">
        <v>0</v>
      </c>
      <c r="D91" s="136">
        <v>0.65</v>
      </c>
      <c r="E91" s="115"/>
      <c r="F91" s="115"/>
      <c r="G91" s="137"/>
      <c r="H91" s="20"/>
      <c r="I91" s="20"/>
      <c r="J91" s="20"/>
      <c r="K91" s="20"/>
    </row>
    <row r="92" spans="1:11" ht="11.85" hidden="1" customHeight="1" x14ac:dyDescent="0.2">
      <c r="A92" s="10"/>
      <c r="B92" s="115"/>
      <c r="C92" s="136">
        <v>0.31</v>
      </c>
      <c r="D92" s="136">
        <v>0.8</v>
      </c>
      <c r="E92" s="115"/>
      <c r="F92" s="115"/>
      <c r="G92" s="115"/>
      <c r="H92" s="20"/>
      <c r="I92" s="20"/>
      <c r="J92" s="20"/>
      <c r="K92" s="20"/>
    </row>
    <row r="93" spans="1:11" ht="11.85" hidden="1" customHeight="1" x14ac:dyDescent="0.2">
      <c r="A93" s="10"/>
      <c r="B93" s="62"/>
      <c r="C93" s="136">
        <v>0.51</v>
      </c>
      <c r="D93" s="136">
        <v>0.9</v>
      </c>
      <c r="E93" s="62"/>
      <c r="F93" s="62"/>
      <c r="G93" s="62"/>
      <c r="H93" s="20"/>
      <c r="I93" s="20"/>
      <c r="J93" s="20"/>
      <c r="K93" s="20"/>
    </row>
    <row r="94" spans="1:11" ht="11.85" hidden="1" customHeight="1" x14ac:dyDescent="0.2">
      <c r="A94" s="10"/>
      <c r="B94" s="115"/>
      <c r="C94" s="136">
        <v>0.76</v>
      </c>
      <c r="D94" s="136">
        <v>1</v>
      </c>
      <c r="E94" s="115"/>
      <c r="F94" s="115"/>
      <c r="G94" s="115"/>
      <c r="H94" s="20"/>
      <c r="I94" s="20"/>
      <c r="J94" s="20"/>
      <c r="K94" s="20"/>
    </row>
    <row r="95" spans="1:11" ht="11.85" hidden="1" customHeight="1" x14ac:dyDescent="0.2">
      <c r="A95" s="10"/>
      <c r="B95" s="115"/>
      <c r="C95" s="136"/>
      <c r="D95" s="115"/>
      <c r="E95" s="115"/>
      <c r="F95" s="115"/>
      <c r="G95" s="115"/>
      <c r="H95" s="20"/>
      <c r="I95" s="20"/>
      <c r="J95" s="20"/>
      <c r="K95" s="20"/>
    </row>
    <row r="96" spans="1:11" ht="11.85" hidden="1" customHeight="1" x14ac:dyDescent="0.2">
      <c r="A96" s="10"/>
      <c r="B96" s="124"/>
      <c r="C96" s="136"/>
      <c r="D96" s="124"/>
      <c r="E96" s="124"/>
      <c r="F96" s="124"/>
      <c r="G96" s="124"/>
      <c r="H96" s="20"/>
      <c r="I96" s="20"/>
      <c r="J96" s="20"/>
      <c r="K96" s="20"/>
    </row>
    <row r="97" spans="1:11" ht="11.85" customHeight="1" x14ac:dyDescent="0.2">
      <c r="A97" s="10"/>
      <c r="B97" s="124"/>
      <c r="C97" s="136"/>
      <c r="D97" s="124"/>
      <c r="E97" s="124"/>
      <c r="F97" s="124"/>
      <c r="G97" s="124"/>
      <c r="H97" s="20"/>
      <c r="I97" s="20"/>
      <c r="J97" s="20"/>
      <c r="K97" s="20"/>
    </row>
    <row r="98" spans="1:11" ht="11.85" customHeight="1" x14ac:dyDescent="0.2">
      <c r="A98" s="10"/>
      <c r="B98" s="56"/>
      <c r="C98" s="29"/>
      <c r="D98" s="56"/>
      <c r="E98" s="20"/>
      <c r="F98" s="20"/>
      <c r="G98" s="20"/>
      <c r="H98" s="20"/>
      <c r="I98" s="20"/>
      <c r="J98" s="20"/>
      <c r="K98" s="20"/>
    </row>
    <row r="99" spans="1:11" ht="26.25" customHeight="1" thickBot="1" x14ac:dyDescent="0.25">
      <c r="B99" s="261" t="s">
        <v>40</v>
      </c>
      <c r="C99" s="261"/>
      <c r="D99" s="261"/>
      <c r="E99" s="261"/>
      <c r="F99" s="261"/>
      <c r="G99" s="261"/>
      <c r="H99" s="261"/>
      <c r="I99" s="261"/>
      <c r="J99" s="261"/>
      <c r="K99" s="66"/>
    </row>
    <row r="100" spans="1:11" ht="18" customHeight="1" thickBot="1" x14ac:dyDescent="0.25">
      <c r="A100" s="246"/>
      <c r="B100" s="234" t="s">
        <v>37</v>
      </c>
      <c r="C100" s="243" t="s">
        <v>44</v>
      </c>
      <c r="D100" s="244"/>
      <c r="E100" s="244"/>
      <c r="F100" s="245"/>
      <c r="G100" s="243" t="s">
        <v>29</v>
      </c>
      <c r="H100" s="244"/>
      <c r="I100" s="244"/>
      <c r="J100" s="245"/>
      <c r="K100" s="43"/>
    </row>
    <row r="101" spans="1:11" ht="24" customHeight="1" thickBot="1" x14ac:dyDescent="0.25">
      <c r="A101" s="247"/>
      <c r="B101" s="236"/>
      <c r="C101" s="249" t="s">
        <v>85</v>
      </c>
      <c r="D101" s="250"/>
      <c r="E101" s="240"/>
      <c r="F101" s="167" t="s">
        <v>11</v>
      </c>
      <c r="G101" s="225" t="s">
        <v>67</v>
      </c>
      <c r="H101" s="226"/>
      <c r="I101" s="227"/>
      <c r="J101" s="133" t="s">
        <v>11</v>
      </c>
      <c r="K101" s="59"/>
    </row>
    <row r="102" spans="1:11" ht="11.25" customHeight="1" x14ac:dyDescent="0.2">
      <c r="A102" s="15" t="s">
        <v>2</v>
      </c>
      <c r="B102" s="176"/>
      <c r="C102" s="268"/>
      <c r="D102" s="269"/>
      <c r="E102" s="270"/>
      <c r="F102" s="87" t="str">
        <f>IF(AND(C102&gt;0,C102&lt;51),3,IF(AND(C102&gt;50,C102&lt;101),4.5,IF(AND(C102&gt;100,C102&lt;201),7,IF(AND(C102&gt;200,C102&lt;501),12,IF(C102&gt;500,21,"0,00 €")))))</f>
        <v>0,00 €</v>
      </c>
      <c r="G102" s="222"/>
      <c r="H102" s="223"/>
      <c r="I102" s="224"/>
      <c r="J102" s="100" t="str">
        <f>IF(AND(G102&gt;0,G102&lt;51),12,IF(AND(G102&gt;50,G102&lt;101),17,IF(AND(G102&gt;100,G102&lt;201),27,IF(AND(G102&gt;200,G102&lt;501),48,IF(G102&gt;500,80,"0,00 €")))))</f>
        <v>0,00 €</v>
      </c>
      <c r="K102" s="23"/>
    </row>
    <row r="103" spans="1:11" ht="11.25" customHeight="1" x14ac:dyDescent="0.2">
      <c r="A103" s="16" t="s">
        <v>3</v>
      </c>
      <c r="B103" s="177"/>
      <c r="C103" s="215"/>
      <c r="D103" s="216"/>
      <c r="E103" s="217"/>
      <c r="F103" s="79" t="str">
        <f>IF(AND(C103&gt;0,C103&lt;51),3,IF(AND(C103&gt;50,C103&lt;101),4.5,IF(AND(C103&gt;100,C103&lt;201),7,IF(AND(C103&gt;200,C103&lt;501),12,IF(C103&gt;500,21,"0,00 €")))))</f>
        <v>0,00 €</v>
      </c>
      <c r="G103" s="219"/>
      <c r="H103" s="220"/>
      <c r="I103" s="221"/>
      <c r="J103" s="101" t="str">
        <f t="shared" ref="J103:J111" si="6">IF(AND(G103&gt;0,G103&lt;51),12,IF(AND(G103&gt;50,G103&lt;101),17,IF(AND(G103&gt;100,G103&lt;201),27,IF(AND(G103&gt;200,G103&lt;501),48,IF(G103&gt;500,80,"0,00 €")))))</f>
        <v>0,00 €</v>
      </c>
      <c r="K103" s="23"/>
    </row>
    <row r="104" spans="1:11" ht="11.25" customHeight="1" x14ac:dyDescent="0.2">
      <c r="A104" s="16" t="s">
        <v>4</v>
      </c>
      <c r="B104" s="177"/>
      <c r="C104" s="215"/>
      <c r="D104" s="216"/>
      <c r="E104" s="217"/>
      <c r="F104" s="79" t="str">
        <f t="shared" ref="F104:F111" si="7">IF(AND(C104&gt;0,C104&lt;51),3,IF(AND(C104&gt;50,C104&lt;101),4.5,IF(AND(C104&gt;100,C104&lt;201),7,IF(AND(C104&gt;200,C104&lt;501),12,IF(C104&gt;500,21,"0,00 €")))))</f>
        <v>0,00 €</v>
      </c>
      <c r="G104" s="219"/>
      <c r="H104" s="220"/>
      <c r="I104" s="221"/>
      <c r="J104" s="101" t="str">
        <f t="shared" si="6"/>
        <v>0,00 €</v>
      </c>
      <c r="K104" s="23"/>
    </row>
    <row r="105" spans="1:11" ht="11.25" customHeight="1" x14ac:dyDescent="0.2">
      <c r="A105" s="16" t="s">
        <v>5</v>
      </c>
      <c r="B105" s="177"/>
      <c r="C105" s="215"/>
      <c r="D105" s="216"/>
      <c r="E105" s="217"/>
      <c r="F105" s="79" t="str">
        <f t="shared" si="7"/>
        <v>0,00 €</v>
      </c>
      <c r="G105" s="219"/>
      <c r="H105" s="220"/>
      <c r="I105" s="221"/>
      <c r="J105" s="101" t="str">
        <f t="shared" si="6"/>
        <v>0,00 €</v>
      </c>
      <c r="K105" s="23"/>
    </row>
    <row r="106" spans="1:11" ht="11.25" customHeight="1" x14ac:dyDescent="0.2">
      <c r="A106" s="16" t="s">
        <v>27</v>
      </c>
      <c r="B106" s="177"/>
      <c r="C106" s="215"/>
      <c r="D106" s="216"/>
      <c r="E106" s="217"/>
      <c r="F106" s="79" t="str">
        <f t="shared" si="7"/>
        <v>0,00 €</v>
      </c>
      <c r="G106" s="219"/>
      <c r="H106" s="220"/>
      <c r="I106" s="221"/>
      <c r="J106" s="101" t="str">
        <f t="shared" si="6"/>
        <v>0,00 €</v>
      </c>
      <c r="K106" s="23"/>
    </row>
    <row r="107" spans="1:11" ht="11.25" customHeight="1" x14ac:dyDescent="0.2">
      <c r="A107" s="16" t="s">
        <v>6</v>
      </c>
      <c r="B107" s="177"/>
      <c r="C107" s="215"/>
      <c r="D107" s="216"/>
      <c r="E107" s="217"/>
      <c r="F107" s="79" t="str">
        <f t="shared" si="7"/>
        <v>0,00 €</v>
      </c>
      <c r="G107" s="219"/>
      <c r="H107" s="220"/>
      <c r="I107" s="221"/>
      <c r="J107" s="101" t="str">
        <f t="shared" si="6"/>
        <v>0,00 €</v>
      </c>
      <c r="K107" s="23"/>
    </row>
    <row r="108" spans="1:11" ht="11.25" customHeight="1" x14ac:dyDescent="0.2">
      <c r="A108" s="16" t="s">
        <v>7</v>
      </c>
      <c r="B108" s="177"/>
      <c r="C108" s="215"/>
      <c r="D108" s="216"/>
      <c r="E108" s="217"/>
      <c r="F108" s="79" t="str">
        <f t="shared" si="7"/>
        <v>0,00 €</v>
      </c>
      <c r="G108" s="219"/>
      <c r="H108" s="220"/>
      <c r="I108" s="221"/>
      <c r="J108" s="101" t="str">
        <f t="shared" si="6"/>
        <v>0,00 €</v>
      </c>
      <c r="K108" s="23"/>
    </row>
    <row r="109" spans="1:11" ht="11.25" customHeight="1" x14ac:dyDescent="0.2">
      <c r="A109" s="16" t="s">
        <v>8</v>
      </c>
      <c r="B109" s="177"/>
      <c r="C109" s="215"/>
      <c r="D109" s="216"/>
      <c r="E109" s="217"/>
      <c r="F109" s="79" t="str">
        <f t="shared" si="7"/>
        <v>0,00 €</v>
      </c>
      <c r="G109" s="219"/>
      <c r="H109" s="220"/>
      <c r="I109" s="221"/>
      <c r="J109" s="101" t="str">
        <f t="shared" si="6"/>
        <v>0,00 €</v>
      </c>
      <c r="K109" s="23"/>
    </row>
    <row r="110" spans="1:11" ht="11.25" customHeight="1" x14ac:dyDescent="0.2">
      <c r="A110" s="16" t="s">
        <v>9</v>
      </c>
      <c r="B110" s="177"/>
      <c r="C110" s="215"/>
      <c r="D110" s="216"/>
      <c r="E110" s="217"/>
      <c r="F110" s="79" t="str">
        <f t="shared" si="7"/>
        <v>0,00 €</v>
      </c>
      <c r="G110" s="219"/>
      <c r="H110" s="220"/>
      <c r="I110" s="221"/>
      <c r="J110" s="101" t="str">
        <f t="shared" si="6"/>
        <v>0,00 €</v>
      </c>
      <c r="K110" s="23"/>
    </row>
    <row r="111" spans="1:11" ht="11.25" customHeight="1" thickBot="1" x14ac:dyDescent="0.25">
      <c r="A111" s="17" t="s">
        <v>10</v>
      </c>
      <c r="B111" s="178"/>
      <c r="C111" s="265"/>
      <c r="D111" s="266"/>
      <c r="E111" s="267"/>
      <c r="F111" s="77" t="str">
        <f t="shared" si="7"/>
        <v>0,00 €</v>
      </c>
      <c r="G111" s="231"/>
      <c r="H111" s="232"/>
      <c r="I111" s="233"/>
      <c r="J111" s="102" t="str">
        <f t="shared" si="6"/>
        <v>0,00 €</v>
      </c>
      <c r="K111" s="23"/>
    </row>
    <row r="112" spans="1:11" ht="14.25" customHeight="1" thickTop="1" thickBot="1" x14ac:dyDescent="0.25">
      <c r="A112" s="18"/>
      <c r="B112" s="21" t="s">
        <v>84</v>
      </c>
      <c r="C112" s="228"/>
      <c r="D112" s="229"/>
      <c r="E112" s="230"/>
      <c r="F112" s="98">
        <f>SUM(F102:F111)</f>
        <v>0</v>
      </c>
      <c r="G112" s="228"/>
      <c r="H112" s="229"/>
      <c r="I112" s="230"/>
      <c r="J112" s="99">
        <f>SUM(J102:J111)</f>
        <v>0</v>
      </c>
      <c r="K112" s="25"/>
    </row>
    <row r="113" spans="1:11" ht="24.75" customHeight="1" x14ac:dyDescent="0.2">
      <c r="A113" s="10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</row>
    <row r="114" spans="1:11" ht="38.25" customHeight="1" thickBot="1" x14ac:dyDescent="0.25">
      <c r="B114" s="261" t="s">
        <v>78</v>
      </c>
      <c r="C114" s="261"/>
      <c r="D114" s="261"/>
      <c r="E114" s="261"/>
      <c r="F114" s="261"/>
      <c r="G114" s="261"/>
      <c r="H114" s="261"/>
      <c r="I114" s="261"/>
      <c r="J114" s="261"/>
      <c r="K114" s="45"/>
    </row>
    <row r="115" spans="1:11" ht="16.5" customHeight="1" thickBot="1" x14ac:dyDescent="0.25">
      <c r="A115" s="246"/>
      <c r="B115" s="234" t="s">
        <v>37</v>
      </c>
      <c r="C115" s="243" t="s">
        <v>44</v>
      </c>
      <c r="D115" s="244"/>
      <c r="E115" s="244"/>
      <c r="F115" s="245"/>
      <c r="G115" s="243" t="s">
        <v>29</v>
      </c>
      <c r="H115" s="244"/>
      <c r="I115" s="244"/>
      <c r="J115" s="245"/>
      <c r="K115" s="45"/>
    </row>
    <row r="116" spans="1:11" ht="25.5" customHeight="1" thickBot="1" x14ac:dyDescent="0.25">
      <c r="A116" s="247"/>
      <c r="B116" s="236"/>
      <c r="C116" s="249" t="s">
        <v>85</v>
      </c>
      <c r="D116" s="250"/>
      <c r="E116" s="240"/>
      <c r="F116" s="57" t="s">
        <v>11</v>
      </c>
      <c r="G116" s="225" t="s">
        <v>67</v>
      </c>
      <c r="H116" s="226"/>
      <c r="I116" s="227"/>
      <c r="J116" s="60" t="s">
        <v>11</v>
      </c>
      <c r="K116" s="34"/>
    </row>
    <row r="117" spans="1:11" ht="12" customHeight="1" x14ac:dyDescent="0.2">
      <c r="A117" s="15" t="s">
        <v>2</v>
      </c>
      <c r="B117" s="176"/>
      <c r="C117" s="268"/>
      <c r="D117" s="269"/>
      <c r="E117" s="270"/>
      <c r="F117" s="85" t="str">
        <f>IF(AND(C117&gt;0,C117&lt;101),2,IF(AND(C117&gt;100,C117&lt;201),3.5,IF(AND(C117&gt;200,C117&lt;501),6,IF(C117&gt;500,9,"0,00 €"))))</f>
        <v>0,00 €</v>
      </c>
      <c r="G117" s="222"/>
      <c r="H117" s="223"/>
      <c r="I117" s="224"/>
      <c r="J117" s="83" t="str">
        <f>IF(AND(G117&gt;0,G117&lt;101),25,IF(AND(G117&gt;100,G117&lt;201),40,IF(AND(G117&gt;200,G117&lt;501),60,IF(G117&gt;500,95,"0,00 €"))))</f>
        <v>0,00 €</v>
      </c>
      <c r="K117" s="57"/>
    </row>
    <row r="118" spans="1:11" ht="11.25" customHeight="1" x14ac:dyDescent="0.2">
      <c r="A118" s="16" t="s">
        <v>3</v>
      </c>
      <c r="B118" s="177"/>
      <c r="C118" s="215"/>
      <c r="D118" s="216"/>
      <c r="E118" s="217"/>
      <c r="F118" s="78" t="str">
        <f t="shared" ref="F118:F126" si="8">IF(AND(C118&gt;0,C118&lt;101),2,IF(AND(C118&gt;100,C118&lt;201),3.5,IF(AND(C118&gt;200,C118&lt;501),6,IF(C118&gt;500,9,"0,00 €"))))</f>
        <v>0,00 €</v>
      </c>
      <c r="G118" s="219"/>
      <c r="H118" s="220"/>
      <c r="I118" s="221"/>
      <c r="J118" s="80" t="str">
        <f t="shared" ref="J118:J126" si="9">IF(AND(G118&gt;0,G118&lt;101),25,IF(AND(G118&gt;100,G118&lt;201),40,IF(AND(G118&gt;200,G118&lt;501),60,IF(G118&gt;500,95,"0,00 €"))))</f>
        <v>0,00 €</v>
      </c>
      <c r="K118" s="32"/>
    </row>
    <row r="119" spans="1:11" ht="11.25" customHeight="1" x14ac:dyDescent="0.2">
      <c r="A119" s="16" t="s">
        <v>4</v>
      </c>
      <c r="B119" s="177"/>
      <c r="C119" s="215"/>
      <c r="D119" s="216"/>
      <c r="E119" s="217"/>
      <c r="F119" s="78" t="str">
        <f t="shared" si="8"/>
        <v>0,00 €</v>
      </c>
      <c r="G119" s="219"/>
      <c r="H119" s="220"/>
      <c r="I119" s="221"/>
      <c r="J119" s="80" t="str">
        <f t="shared" si="9"/>
        <v>0,00 €</v>
      </c>
      <c r="K119" s="32"/>
    </row>
    <row r="120" spans="1:11" ht="11.25" customHeight="1" x14ac:dyDescent="0.2">
      <c r="A120" s="16" t="s">
        <v>5</v>
      </c>
      <c r="B120" s="177"/>
      <c r="C120" s="215"/>
      <c r="D120" s="216"/>
      <c r="E120" s="217"/>
      <c r="F120" s="78" t="str">
        <f t="shared" si="8"/>
        <v>0,00 €</v>
      </c>
      <c r="G120" s="219"/>
      <c r="H120" s="220"/>
      <c r="I120" s="221"/>
      <c r="J120" s="80" t="str">
        <f t="shared" si="9"/>
        <v>0,00 €</v>
      </c>
      <c r="K120" s="32"/>
    </row>
    <row r="121" spans="1:11" ht="11.25" customHeight="1" x14ac:dyDescent="0.2">
      <c r="A121" s="16" t="s">
        <v>27</v>
      </c>
      <c r="B121" s="177"/>
      <c r="C121" s="215"/>
      <c r="D121" s="216"/>
      <c r="E121" s="217"/>
      <c r="F121" s="78" t="str">
        <f t="shared" si="8"/>
        <v>0,00 €</v>
      </c>
      <c r="G121" s="219"/>
      <c r="H121" s="220"/>
      <c r="I121" s="221"/>
      <c r="J121" s="80" t="str">
        <f t="shared" si="9"/>
        <v>0,00 €</v>
      </c>
      <c r="K121" s="32"/>
    </row>
    <row r="122" spans="1:11" ht="11.25" customHeight="1" x14ac:dyDescent="0.2">
      <c r="A122" s="16" t="s">
        <v>6</v>
      </c>
      <c r="B122" s="177"/>
      <c r="C122" s="215"/>
      <c r="D122" s="216"/>
      <c r="E122" s="217"/>
      <c r="F122" s="78" t="str">
        <f t="shared" si="8"/>
        <v>0,00 €</v>
      </c>
      <c r="G122" s="219"/>
      <c r="H122" s="220"/>
      <c r="I122" s="221"/>
      <c r="J122" s="80" t="str">
        <f t="shared" si="9"/>
        <v>0,00 €</v>
      </c>
      <c r="K122" s="32"/>
    </row>
    <row r="123" spans="1:11" ht="11.25" customHeight="1" x14ac:dyDescent="0.2">
      <c r="A123" s="16" t="s">
        <v>7</v>
      </c>
      <c r="B123" s="177"/>
      <c r="C123" s="215"/>
      <c r="D123" s="216"/>
      <c r="E123" s="217"/>
      <c r="F123" s="78" t="str">
        <f t="shared" si="8"/>
        <v>0,00 €</v>
      </c>
      <c r="G123" s="219"/>
      <c r="H123" s="220"/>
      <c r="I123" s="221"/>
      <c r="J123" s="80" t="str">
        <f t="shared" si="9"/>
        <v>0,00 €</v>
      </c>
      <c r="K123" s="32"/>
    </row>
    <row r="124" spans="1:11" ht="11.25" customHeight="1" x14ac:dyDescent="0.2">
      <c r="A124" s="16" t="s">
        <v>8</v>
      </c>
      <c r="B124" s="177"/>
      <c r="C124" s="215"/>
      <c r="D124" s="216"/>
      <c r="E124" s="217"/>
      <c r="F124" s="78" t="str">
        <f t="shared" si="8"/>
        <v>0,00 €</v>
      </c>
      <c r="G124" s="219"/>
      <c r="H124" s="220"/>
      <c r="I124" s="221"/>
      <c r="J124" s="80" t="str">
        <f t="shared" si="9"/>
        <v>0,00 €</v>
      </c>
      <c r="K124" s="32"/>
    </row>
    <row r="125" spans="1:11" ht="11.25" customHeight="1" x14ac:dyDescent="0.2">
      <c r="A125" s="16" t="s">
        <v>9</v>
      </c>
      <c r="B125" s="177"/>
      <c r="C125" s="215"/>
      <c r="D125" s="216"/>
      <c r="E125" s="217"/>
      <c r="F125" s="78" t="str">
        <f t="shared" si="8"/>
        <v>0,00 €</v>
      </c>
      <c r="G125" s="219"/>
      <c r="H125" s="220"/>
      <c r="I125" s="221"/>
      <c r="J125" s="80" t="str">
        <f t="shared" si="9"/>
        <v>0,00 €</v>
      </c>
      <c r="K125" s="32"/>
    </row>
    <row r="126" spans="1:11" ht="11.25" customHeight="1" thickBot="1" x14ac:dyDescent="0.25">
      <c r="A126" s="17" t="s">
        <v>10</v>
      </c>
      <c r="B126" s="178"/>
      <c r="C126" s="265"/>
      <c r="D126" s="266"/>
      <c r="E126" s="267"/>
      <c r="F126" s="76" t="str">
        <f t="shared" si="8"/>
        <v>0,00 €</v>
      </c>
      <c r="G126" s="231"/>
      <c r="H126" s="232"/>
      <c r="I126" s="233"/>
      <c r="J126" s="96" t="str">
        <f t="shared" si="9"/>
        <v>0,00 €</v>
      </c>
      <c r="K126" s="32"/>
    </row>
    <row r="127" spans="1:11" ht="13.5" customHeight="1" thickTop="1" thickBot="1" x14ac:dyDescent="0.25">
      <c r="A127" s="18"/>
      <c r="B127" s="21" t="s">
        <v>84</v>
      </c>
      <c r="C127" s="228"/>
      <c r="D127" s="229"/>
      <c r="E127" s="230"/>
      <c r="F127" s="98">
        <f>SUM(F117:F126)</f>
        <v>0</v>
      </c>
      <c r="G127" s="228"/>
      <c r="H127" s="229"/>
      <c r="I127" s="230"/>
      <c r="J127" s="99">
        <f>SUM(J117:J126)</f>
        <v>0</v>
      </c>
      <c r="K127" s="32"/>
    </row>
    <row r="128" spans="1:11" ht="12" customHeight="1" x14ac:dyDescent="0.2">
      <c r="A128" s="10"/>
      <c r="B128" s="62"/>
      <c r="C128" s="62"/>
      <c r="D128" s="62"/>
      <c r="E128" s="62"/>
      <c r="F128" s="62"/>
      <c r="G128" s="62"/>
      <c r="H128" s="62"/>
      <c r="I128" s="62"/>
      <c r="J128" s="62"/>
      <c r="K128" s="70"/>
    </row>
    <row r="129" spans="1:11" ht="13.5" customHeight="1" thickBot="1" x14ac:dyDescent="0.25">
      <c r="A129" s="10"/>
      <c r="B129" s="36" t="s">
        <v>80</v>
      </c>
      <c r="C129" s="35"/>
      <c r="D129" s="35"/>
      <c r="E129" s="35"/>
      <c r="F129" s="35"/>
      <c r="G129" s="35"/>
      <c r="H129" s="35"/>
      <c r="I129" s="35"/>
      <c r="J129" s="35"/>
      <c r="K129" s="70"/>
    </row>
    <row r="130" spans="1:11" ht="15" customHeight="1" thickBot="1" x14ac:dyDescent="0.25">
      <c r="A130" s="246"/>
      <c r="B130" s="234" t="s">
        <v>37</v>
      </c>
      <c r="C130" s="243" t="s">
        <v>47</v>
      </c>
      <c r="D130" s="244"/>
      <c r="E130" s="244"/>
      <c r="F130" s="244" t="s">
        <v>29</v>
      </c>
      <c r="G130" s="245"/>
      <c r="H130" s="157"/>
      <c r="I130" s="157"/>
      <c r="J130" s="157"/>
      <c r="K130" s="70"/>
    </row>
    <row r="131" spans="1:11" ht="16.5" customHeight="1" thickBot="1" x14ac:dyDescent="0.25">
      <c r="A131" s="247"/>
      <c r="B131" s="248"/>
      <c r="C131" s="145" t="s">
        <v>48</v>
      </c>
      <c r="D131" s="303" t="s">
        <v>11</v>
      </c>
      <c r="E131" s="304"/>
      <c r="F131" s="161" t="s">
        <v>48</v>
      </c>
      <c r="G131" s="142" t="s">
        <v>11</v>
      </c>
      <c r="H131" s="59"/>
      <c r="I131" s="59"/>
      <c r="J131" s="143"/>
      <c r="K131" s="70"/>
    </row>
    <row r="132" spans="1:11" ht="11.85" customHeight="1" x14ac:dyDescent="0.2">
      <c r="A132" s="75" t="s">
        <v>2</v>
      </c>
      <c r="B132" s="179"/>
      <c r="C132" s="149"/>
      <c r="D132" s="305">
        <f>IF(C132="áno",1,0)</f>
        <v>0</v>
      </c>
      <c r="E132" s="306"/>
      <c r="F132" s="182"/>
      <c r="G132" s="138">
        <f>IF(F132="áno",15,0)</f>
        <v>0</v>
      </c>
      <c r="H132" s="86"/>
      <c r="I132" s="86"/>
      <c r="J132" s="165"/>
      <c r="K132" s="35"/>
    </row>
    <row r="133" spans="1:11" ht="11.85" customHeight="1" x14ac:dyDescent="0.2">
      <c r="A133" s="16" t="s">
        <v>3</v>
      </c>
      <c r="B133" s="177"/>
      <c r="C133" s="150"/>
      <c r="D133" s="307">
        <f>IF(C133="áno",1,0)</f>
        <v>0</v>
      </c>
      <c r="E133" s="308"/>
      <c r="F133" s="183"/>
      <c r="G133" s="139">
        <f>IF(F133="áno",15,0)</f>
        <v>0</v>
      </c>
      <c r="H133" s="86"/>
      <c r="I133" s="86"/>
      <c r="J133" s="165"/>
      <c r="K133" s="35"/>
    </row>
    <row r="134" spans="1:11" ht="12.75" customHeight="1" thickBot="1" x14ac:dyDescent="0.25">
      <c r="A134" s="17" t="s">
        <v>4</v>
      </c>
      <c r="B134" s="178"/>
      <c r="C134" s="151"/>
      <c r="D134" s="323">
        <f>IF(C134="áno",1,0)</f>
        <v>0</v>
      </c>
      <c r="E134" s="336"/>
      <c r="F134" s="184"/>
      <c r="G134" s="140">
        <f>IF(F134="áno",15,0)</f>
        <v>0</v>
      </c>
      <c r="H134" s="86"/>
      <c r="I134" s="86"/>
      <c r="J134" s="165"/>
      <c r="K134" s="45"/>
    </row>
    <row r="135" spans="1:11" ht="13.5" customHeight="1" thickTop="1" thickBot="1" x14ac:dyDescent="0.25">
      <c r="A135" s="18"/>
      <c r="B135" s="21" t="s">
        <v>84</v>
      </c>
      <c r="C135" s="141"/>
      <c r="D135" s="321">
        <f>SUM(D132:E134)</f>
        <v>0</v>
      </c>
      <c r="E135" s="337"/>
      <c r="F135" s="164"/>
      <c r="G135" s="152">
        <f>SUM(G134,G133,G132)</f>
        <v>0</v>
      </c>
      <c r="H135" s="158"/>
      <c r="I135" s="158"/>
      <c r="J135" s="166"/>
      <c r="K135" s="24"/>
    </row>
    <row r="136" spans="1:11" ht="13.5" customHeight="1" x14ac:dyDescent="0.2">
      <c r="A136" s="10"/>
      <c r="B136" s="124"/>
      <c r="C136" s="124"/>
      <c r="D136" s="124"/>
      <c r="E136" s="124"/>
      <c r="F136" s="137"/>
      <c r="G136" s="124"/>
      <c r="H136" s="124"/>
      <c r="I136" s="124"/>
      <c r="J136" s="124"/>
      <c r="K136" s="134"/>
    </row>
    <row r="137" spans="1:11" ht="27.75" customHeight="1" thickBot="1" x14ac:dyDescent="0.25">
      <c r="A137" s="10"/>
      <c r="B137" s="342" t="s">
        <v>81</v>
      </c>
      <c r="C137" s="342"/>
      <c r="D137" s="342"/>
      <c r="E137" s="342"/>
      <c r="F137" s="342"/>
      <c r="G137" s="342"/>
      <c r="H137" s="342"/>
      <c r="I137" s="342"/>
      <c r="J137" s="342"/>
      <c r="K137" s="134"/>
    </row>
    <row r="138" spans="1:11" ht="14.25" customHeight="1" thickBot="1" x14ac:dyDescent="0.25">
      <c r="A138" s="246"/>
      <c r="B138" s="234" t="s">
        <v>37</v>
      </c>
      <c r="C138" s="345" t="s">
        <v>44</v>
      </c>
      <c r="D138" s="346"/>
      <c r="E138" s="346"/>
      <c r="F138" s="347"/>
      <c r="G138" s="345" t="s">
        <v>29</v>
      </c>
      <c r="H138" s="346"/>
      <c r="I138" s="346"/>
      <c r="J138" s="347"/>
      <c r="K138" s="134"/>
    </row>
    <row r="139" spans="1:11" ht="24.75" customHeight="1" thickBot="1" x14ac:dyDescent="0.25">
      <c r="A139" s="253"/>
      <c r="B139" s="235"/>
      <c r="C139" s="251" t="s">
        <v>85</v>
      </c>
      <c r="D139" s="252"/>
      <c r="E139" s="239"/>
      <c r="F139" s="123" t="s">
        <v>11</v>
      </c>
      <c r="G139" s="251" t="s">
        <v>67</v>
      </c>
      <c r="H139" s="252"/>
      <c r="I139" s="239"/>
      <c r="J139" s="133" t="s">
        <v>11</v>
      </c>
      <c r="K139" s="134"/>
    </row>
    <row r="140" spans="1:11" ht="13.5" customHeight="1" x14ac:dyDescent="0.2">
      <c r="A140" s="146" t="s">
        <v>2</v>
      </c>
      <c r="B140" s="185"/>
      <c r="C140" s="254"/>
      <c r="D140" s="255"/>
      <c r="E140" s="255"/>
      <c r="F140" s="132" t="str">
        <f>IF(AND(C140&gt;0,C140&lt;101),4,IF(AND(C140&gt;100,C140&lt;201),7,IF(AND(C140&gt;200,C140&lt;501),12,IF(C140&gt;500,18,"0,00 €"))))</f>
        <v>0,00 €</v>
      </c>
      <c r="G140" s="254"/>
      <c r="H140" s="255"/>
      <c r="I140" s="255"/>
      <c r="J140" s="132" t="str">
        <f>IF(AND(G140&gt;0,G140&lt;101),50,IF(AND(G140&gt;100,G140&lt;201),80,IF(AND(G140&gt;200,G140&lt;501),120,IF(G140&gt;500,190,"0,00 €"))))</f>
        <v>0,00 €</v>
      </c>
      <c r="K140" s="134"/>
    </row>
    <row r="141" spans="1:11" ht="12.75" customHeight="1" x14ac:dyDescent="0.2">
      <c r="A141" s="147" t="s">
        <v>3</v>
      </c>
      <c r="B141" s="177"/>
      <c r="C141" s="256"/>
      <c r="D141" s="257"/>
      <c r="E141" s="257"/>
      <c r="F141" s="131" t="str">
        <f t="shared" ref="F141:F142" si="10">IF(AND(C141&gt;0,C141&lt;101),4,IF(AND(C141&gt;100,C141&lt;201),7,IF(AND(C141&gt;200,C141&lt;501),12,IF(C141&gt;500,18,"0,00 €"))))</f>
        <v>0,00 €</v>
      </c>
      <c r="G141" s="352"/>
      <c r="H141" s="353"/>
      <c r="I141" s="353"/>
      <c r="J141" s="131" t="str">
        <f t="shared" ref="J141:J142" si="11">IF(AND(G141&gt;0,G141&lt;101),50,IF(AND(G141&gt;100,G141&lt;201),80,IF(AND(G141&gt;200,G141&lt;501),120,IF(G141&gt;500,190,"0,00 €"))))</f>
        <v>0,00 €</v>
      </c>
      <c r="K141" s="134"/>
    </row>
    <row r="142" spans="1:11" ht="13.5" customHeight="1" thickBot="1" x14ac:dyDescent="0.25">
      <c r="A142" s="148" t="s">
        <v>4</v>
      </c>
      <c r="B142" s="178"/>
      <c r="C142" s="334"/>
      <c r="D142" s="335"/>
      <c r="E142" s="335"/>
      <c r="F142" s="130" t="str">
        <f t="shared" si="10"/>
        <v>0,00 €</v>
      </c>
      <c r="G142" s="354"/>
      <c r="H142" s="355"/>
      <c r="I142" s="355"/>
      <c r="J142" s="130" t="str">
        <f t="shared" si="11"/>
        <v>0,00 €</v>
      </c>
      <c r="K142" s="134"/>
    </row>
    <row r="143" spans="1:11" ht="14.25" customHeight="1" thickTop="1" thickBot="1" x14ac:dyDescent="0.25">
      <c r="A143" s="18"/>
      <c r="B143" s="19" t="s">
        <v>84</v>
      </c>
      <c r="C143" s="343"/>
      <c r="D143" s="344"/>
      <c r="E143" s="344"/>
      <c r="F143" s="126">
        <f>SUM(F140:F142)</f>
        <v>0</v>
      </c>
      <c r="G143" s="333"/>
      <c r="H143" s="344"/>
      <c r="I143" s="344"/>
      <c r="J143" s="126">
        <f>SUM(J140:J142)</f>
        <v>0</v>
      </c>
      <c r="K143" s="32"/>
    </row>
    <row r="144" spans="1:11" ht="21" customHeight="1" x14ac:dyDescent="0.2">
      <c r="A144" s="51"/>
      <c r="B144" s="24"/>
      <c r="C144" s="153"/>
      <c r="D144" s="153"/>
      <c r="E144" s="153"/>
      <c r="F144" s="92"/>
      <c r="G144" s="153"/>
      <c r="H144" s="153"/>
      <c r="I144" s="153"/>
      <c r="J144" s="92"/>
      <c r="K144" s="32"/>
    </row>
    <row r="145" spans="1:11" ht="42.75" customHeight="1" thickBot="1" x14ac:dyDescent="0.25">
      <c r="B145" s="261" t="s">
        <v>77</v>
      </c>
      <c r="C145" s="261"/>
      <c r="D145" s="261"/>
      <c r="E145" s="261"/>
      <c r="F145" s="261"/>
      <c r="G145" s="261"/>
      <c r="H145" s="261"/>
      <c r="I145" s="261"/>
      <c r="J145" s="261"/>
      <c r="K145" s="32"/>
    </row>
    <row r="146" spans="1:11" ht="16.5" customHeight="1" thickBot="1" x14ac:dyDescent="0.25">
      <c r="A146" s="246"/>
      <c r="B146" s="234" t="s">
        <v>37</v>
      </c>
      <c r="C146" s="243" t="s">
        <v>44</v>
      </c>
      <c r="D146" s="244"/>
      <c r="E146" s="244"/>
      <c r="F146" s="245"/>
      <c r="G146" s="243" t="s">
        <v>29</v>
      </c>
      <c r="H146" s="244"/>
      <c r="I146" s="244"/>
      <c r="J146" s="245"/>
      <c r="K146" s="32"/>
    </row>
    <row r="147" spans="1:11" ht="25.5" customHeight="1" thickBot="1" x14ac:dyDescent="0.25">
      <c r="A147" s="247"/>
      <c r="B147" s="236"/>
      <c r="C147" s="249" t="s">
        <v>85</v>
      </c>
      <c r="D147" s="250"/>
      <c r="E147" s="240"/>
      <c r="F147" s="57" t="s">
        <v>11</v>
      </c>
      <c r="G147" s="225" t="s">
        <v>67</v>
      </c>
      <c r="H147" s="226"/>
      <c r="I147" s="227"/>
      <c r="J147" s="133" t="s">
        <v>11</v>
      </c>
      <c r="K147" s="32"/>
    </row>
    <row r="148" spans="1:11" ht="11.25" customHeight="1" x14ac:dyDescent="0.2">
      <c r="A148" s="15" t="s">
        <v>2</v>
      </c>
      <c r="B148" s="176"/>
      <c r="C148" s="268"/>
      <c r="D148" s="269"/>
      <c r="E148" s="270"/>
      <c r="F148" s="85" t="str">
        <f>IF(AND(C148&gt;0,C148&lt;51),1.5,IF(AND(C148&gt;50,C148&lt;201),3,IF(AND(C148&gt;200,C148&lt;501),8,IF(AND(C148&gt;500,C148&lt;1501),15,IF(AND(C148&gt;1500,C148&lt;3001),23,IF(AND(C148&gt;3000,C148&lt;4501),30,IF(AND(C148&gt;4500,C148&lt;6001),40,IF(AND(C148&gt;6000,C148&lt;8001),50,IF(AND(C148&gt;8000,C148&lt;10001),60,IF(C148&gt;10000,70,"0,00 €"))))))))))</f>
        <v>0,00 €</v>
      </c>
      <c r="G148" s="222"/>
      <c r="H148" s="223"/>
      <c r="I148" s="224"/>
      <c r="J148" s="83" t="str">
        <f>IF(AND(G148&gt;0,G148&lt;51),5,IF(AND(G148&gt;50,G148&lt;201),11,IF(AND(G148&gt;200,G148&lt;501),23,IF(AND(G148&gt;500,G148&lt;1501),45,IF(AND(G148&gt;1500,G148&lt;3001),70,IF(AND(G148&gt;3000,G148&lt;4501),90,IF(AND(G148&gt;4500,G148&lt;6001),110,IF(AND(G148&gt;6000,G148&lt;8001),140,IF(AND(G148&gt;8000,G148&lt;10001),155,IF(G148&gt;10000,170,"0,00 €"))))))))))</f>
        <v>0,00 €</v>
      </c>
      <c r="K148" s="32"/>
    </row>
    <row r="149" spans="1:11" ht="11.25" customHeight="1" x14ac:dyDescent="0.2">
      <c r="A149" s="16" t="s">
        <v>3</v>
      </c>
      <c r="B149" s="177"/>
      <c r="C149" s="215"/>
      <c r="D149" s="216"/>
      <c r="E149" s="217"/>
      <c r="F149" s="78" t="str">
        <f t="shared" ref="F149:F157" si="12">IF(AND(C149&gt;0,C149&lt;51),1.5,IF(AND(C149&gt;50,C149&lt;201),3,IF(AND(C149&gt;200,C149&lt;501),8,IF(AND(C149&gt;500,C149&lt;1501),15,IF(AND(C149&gt;1500,C149&lt;3001),23,IF(AND(C149&gt;3000,C149&lt;4501),30,IF(AND(C149&gt;4500,C149&lt;6001),40,IF(AND(C149&gt;6000,C149&lt;8001),50,IF(AND(C149&gt;8000,C149&lt;10001),60,IF(C149&gt;10000,70,"0,00 €"))))))))))</f>
        <v>0,00 €</v>
      </c>
      <c r="G149" s="219"/>
      <c r="H149" s="220"/>
      <c r="I149" s="221"/>
      <c r="J149" s="80" t="str">
        <f t="shared" ref="J149:J156" si="13">IF(AND(G149&gt;0,G149&lt;51),5,IF(AND(G149&gt;50,G149&lt;201),11,IF(AND(G149&gt;200,G149&lt;501),23,IF(AND(G149&gt;500,G149&lt;1501),45,IF(AND(G149&gt;1500,G149&lt;3001),70,IF(AND(G149&gt;3000,G149&lt;4501),90,IF(AND(G149&gt;4500,G149&lt;6001),110,IF(AND(G149&gt;6000,G149&lt;8001),140,IF(AND(G149&gt;8000,G149&lt;10001),155,IF(G149&gt;10000,170,"0,00 €"))))))))))</f>
        <v>0,00 €</v>
      </c>
      <c r="K149" s="32"/>
    </row>
    <row r="150" spans="1:11" ht="11.25" customHeight="1" x14ac:dyDescent="0.2">
      <c r="A150" s="16" t="s">
        <v>4</v>
      </c>
      <c r="B150" s="177"/>
      <c r="C150" s="215"/>
      <c r="D150" s="216"/>
      <c r="E150" s="217"/>
      <c r="F150" s="78" t="str">
        <f t="shared" si="12"/>
        <v>0,00 €</v>
      </c>
      <c r="G150" s="219"/>
      <c r="H150" s="220"/>
      <c r="I150" s="221"/>
      <c r="J150" s="80" t="str">
        <f t="shared" si="13"/>
        <v>0,00 €</v>
      </c>
      <c r="K150" s="32"/>
    </row>
    <row r="151" spans="1:11" ht="11.25" customHeight="1" x14ac:dyDescent="0.2">
      <c r="A151" s="16" t="s">
        <v>5</v>
      </c>
      <c r="B151" s="177"/>
      <c r="C151" s="215"/>
      <c r="D151" s="216"/>
      <c r="E151" s="217"/>
      <c r="F151" s="78" t="str">
        <f t="shared" si="12"/>
        <v>0,00 €</v>
      </c>
      <c r="G151" s="219"/>
      <c r="H151" s="220"/>
      <c r="I151" s="221"/>
      <c r="J151" s="80" t="str">
        <f t="shared" si="13"/>
        <v>0,00 €</v>
      </c>
      <c r="K151" s="32"/>
    </row>
    <row r="152" spans="1:11" ht="11.25" customHeight="1" x14ac:dyDescent="0.2">
      <c r="A152" s="16" t="s">
        <v>27</v>
      </c>
      <c r="B152" s="177"/>
      <c r="C152" s="215"/>
      <c r="D152" s="216"/>
      <c r="E152" s="217"/>
      <c r="F152" s="78" t="str">
        <f t="shared" si="12"/>
        <v>0,00 €</v>
      </c>
      <c r="G152" s="219"/>
      <c r="H152" s="220"/>
      <c r="I152" s="221"/>
      <c r="J152" s="80" t="str">
        <f t="shared" si="13"/>
        <v>0,00 €</v>
      </c>
      <c r="K152" s="32"/>
    </row>
    <row r="153" spans="1:11" ht="12" customHeight="1" x14ac:dyDescent="0.2">
      <c r="A153" s="16" t="s">
        <v>6</v>
      </c>
      <c r="B153" s="177"/>
      <c r="C153" s="215"/>
      <c r="D153" s="216"/>
      <c r="E153" s="217"/>
      <c r="F153" s="78" t="str">
        <f t="shared" si="12"/>
        <v>0,00 €</v>
      </c>
      <c r="G153" s="219"/>
      <c r="H153" s="220"/>
      <c r="I153" s="221"/>
      <c r="J153" s="80" t="str">
        <f t="shared" si="13"/>
        <v>0,00 €</v>
      </c>
      <c r="K153" s="33"/>
    </row>
    <row r="154" spans="1:11" ht="12.75" customHeight="1" x14ac:dyDescent="0.2">
      <c r="A154" s="16" t="s">
        <v>7</v>
      </c>
      <c r="B154" s="177"/>
      <c r="C154" s="215"/>
      <c r="D154" s="216"/>
      <c r="E154" s="217"/>
      <c r="F154" s="78" t="str">
        <f t="shared" si="12"/>
        <v>0,00 €</v>
      </c>
      <c r="G154" s="219"/>
      <c r="H154" s="220"/>
      <c r="I154" s="221"/>
      <c r="J154" s="80" t="str">
        <f t="shared" si="13"/>
        <v>0,00 €</v>
      </c>
      <c r="K154" s="70"/>
    </row>
    <row r="155" spans="1:11" x14ac:dyDescent="0.2">
      <c r="A155" s="16" t="s">
        <v>8</v>
      </c>
      <c r="B155" s="177"/>
      <c r="C155" s="215"/>
      <c r="D155" s="216"/>
      <c r="E155" s="217"/>
      <c r="F155" s="78" t="str">
        <f t="shared" si="12"/>
        <v>0,00 €</v>
      </c>
      <c r="G155" s="219"/>
      <c r="H155" s="220"/>
      <c r="I155" s="221"/>
      <c r="J155" s="80" t="str">
        <f t="shared" si="13"/>
        <v>0,00 €</v>
      </c>
      <c r="K155" s="45"/>
    </row>
    <row r="156" spans="1:11" x14ac:dyDescent="0.2">
      <c r="A156" s="16" t="s">
        <v>9</v>
      </c>
      <c r="B156" s="177"/>
      <c r="C156" s="215"/>
      <c r="D156" s="216"/>
      <c r="E156" s="217"/>
      <c r="F156" s="78" t="str">
        <f t="shared" si="12"/>
        <v>0,00 €</v>
      </c>
      <c r="G156" s="219"/>
      <c r="H156" s="220"/>
      <c r="I156" s="221"/>
      <c r="J156" s="80" t="str">
        <f t="shared" si="13"/>
        <v>0,00 €</v>
      </c>
      <c r="K156" s="45"/>
    </row>
    <row r="157" spans="1:11" ht="11.25" customHeight="1" thickBot="1" x14ac:dyDescent="0.25">
      <c r="A157" s="17" t="s">
        <v>10</v>
      </c>
      <c r="B157" s="178"/>
      <c r="C157" s="265"/>
      <c r="D157" s="266"/>
      <c r="E157" s="267"/>
      <c r="F157" s="76" t="str">
        <f t="shared" si="12"/>
        <v>0,00 €</v>
      </c>
      <c r="G157" s="231"/>
      <c r="H157" s="232"/>
      <c r="I157" s="233"/>
      <c r="J157" s="96" t="str">
        <f>IF(AND(G157&gt;0,G157&lt;51),5,IF(AND(G157&gt;50,G157&lt;201),11,IF(AND(G157&gt;200,G157&lt;501),23,IF(AND(G157&gt;500,G157&lt;1501),45,IF(AND(G157&gt;1500,G157&lt;3001),70,IF(AND(G157&gt;3000,G157&lt;4501),90,IF(AND(G157&gt;4500,G157&lt;6001),110,IF(AND(G157&gt;6000,G157&lt;8001),140,IF(AND(G157&gt;8000,G157&lt;10001),155,IF(G157&gt;10000,170,"0,00 €"))))))))))</f>
        <v>0,00 €</v>
      </c>
      <c r="K157" s="45"/>
    </row>
    <row r="158" spans="1:11" ht="13.5" customHeight="1" thickTop="1" thickBot="1" x14ac:dyDescent="0.25">
      <c r="A158" s="18"/>
      <c r="B158" s="21" t="s">
        <v>84</v>
      </c>
      <c r="C158" s="228"/>
      <c r="D158" s="229"/>
      <c r="E158" s="230"/>
      <c r="F158" s="98">
        <f>SUM(F148:F157)</f>
        <v>0</v>
      </c>
      <c r="G158" s="228"/>
      <c r="H158" s="229"/>
      <c r="I158" s="230"/>
      <c r="J158" s="99">
        <f>SUM(J148:J157)</f>
        <v>0</v>
      </c>
      <c r="K158" s="45"/>
    </row>
    <row r="159" spans="1:11" ht="13.5" customHeight="1" x14ac:dyDescent="0.2">
      <c r="A159" s="51"/>
      <c r="B159" s="24"/>
      <c r="C159" s="153"/>
      <c r="D159" s="153"/>
      <c r="E159" s="153"/>
      <c r="F159" s="92"/>
      <c r="G159" s="153"/>
      <c r="H159" s="153"/>
      <c r="I159" s="153"/>
      <c r="J159" s="92"/>
      <c r="K159" s="45"/>
    </row>
    <row r="160" spans="1:11" ht="13.5" customHeight="1" x14ac:dyDescent="0.2">
      <c r="A160" s="51"/>
      <c r="B160" s="24"/>
      <c r="C160" s="153"/>
      <c r="D160" s="153"/>
      <c r="E160" s="153"/>
      <c r="F160" s="92"/>
      <c r="G160" s="153"/>
      <c r="H160" s="153"/>
      <c r="I160" s="153"/>
      <c r="J160" s="92"/>
      <c r="K160" s="45"/>
    </row>
    <row r="161" spans="1:11" ht="13.5" customHeight="1" x14ac:dyDescent="0.2">
      <c r="A161" s="51"/>
      <c r="B161" s="24"/>
      <c r="C161" s="153"/>
      <c r="D161" s="153"/>
      <c r="E161" s="153"/>
      <c r="F161" s="92"/>
      <c r="G161" s="153"/>
      <c r="H161" s="153"/>
      <c r="I161" s="153"/>
      <c r="J161" s="92"/>
      <c r="K161" s="45"/>
    </row>
    <row r="162" spans="1:11" ht="13.5" customHeight="1" x14ac:dyDescent="0.2">
      <c r="A162" s="51"/>
      <c r="B162" s="24"/>
      <c r="C162" s="153"/>
      <c r="D162" s="153"/>
      <c r="E162" s="153"/>
      <c r="F162" s="92"/>
      <c r="G162" s="153"/>
      <c r="H162" s="153"/>
      <c r="I162" s="153"/>
      <c r="J162" s="92"/>
      <c r="K162" s="45"/>
    </row>
    <row r="163" spans="1:11" ht="27" customHeight="1" x14ac:dyDescent="0.2">
      <c r="A163" s="10"/>
      <c r="B163" s="342" t="s">
        <v>79</v>
      </c>
      <c r="C163" s="342"/>
      <c r="D163" s="342"/>
      <c r="E163" s="342"/>
      <c r="F163" s="342"/>
      <c r="G163" s="342"/>
      <c r="H163" s="35"/>
      <c r="I163" s="35"/>
      <c r="J163" s="35"/>
      <c r="K163" s="57"/>
    </row>
    <row r="164" spans="1:11" ht="18.75" customHeight="1" thickBot="1" x14ac:dyDescent="0.25">
      <c r="A164" s="10"/>
      <c r="B164" s="264" t="s">
        <v>50</v>
      </c>
      <c r="C164" s="264"/>
      <c r="D164" s="264"/>
      <c r="E164" s="264"/>
      <c r="F164" s="264"/>
      <c r="G164" s="264"/>
      <c r="H164" s="35"/>
      <c r="I164" s="35"/>
      <c r="J164" s="35"/>
      <c r="K164" s="57"/>
    </row>
    <row r="165" spans="1:11" ht="16.5" customHeight="1" thickBot="1" x14ac:dyDescent="0.25">
      <c r="A165" s="246"/>
      <c r="B165" s="234" t="s">
        <v>37</v>
      </c>
      <c r="C165" s="243" t="s">
        <v>49</v>
      </c>
      <c r="D165" s="244"/>
      <c r="E165" s="244"/>
      <c r="F165" s="244"/>
      <c r="G165" s="245"/>
      <c r="H165" s="58"/>
      <c r="I165" s="58"/>
      <c r="J165" s="58"/>
      <c r="K165" s="39"/>
    </row>
    <row r="166" spans="1:11" ht="26.25" customHeight="1" thickBot="1" x14ac:dyDescent="0.25">
      <c r="A166" s="247"/>
      <c r="B166" s="248"/>
      <c r="C166" s="251" t="s">
        <v>51</v>
      </c>
      <c r="D166" s="239"/>
      <c r="E166" s="252" t="s">
        <v>52</v>
      </c>
      <c r="F166" s="239"/>
      <c r="G166" s="60" t="s">
        <v>11</v>
      </c>
      <c r="H166" s="59"/>
      <c r="I166" s="59"/>
      <c r="J166" s="59"/>
      <c r="K166" s="39"/>
    </row>
    <row r="167" spans="1:11" ht="13.5" customHeight="1" x14ac:dyDescent="0.2">
      <c r="A167" s="75" t="s">
        <v>2</v>
      </c>
      <c r="B167" s="179"/>
      <c r="C167" s="315"/>
      <c r="D167" s="316"/>
      <c r="E167" s="341"/>
      <c r="F167" s="341"/>
      <c r="G167" s="169">
        <f>IF(E167="áno",5,IF(C167="áno",10,0))</f>
        <v>0</v>
      </c>
      <c r="H167" s="86"/>
      <c r="I167" s="86"/>
      <c r="J167" s="23"/>
      <c r="K167" s="39"/>
    </row>
    <row r="168" spans="1:11" ht="12.75" customHeight="1" x14ac:dyDescent="0.2">
      <c r="A168" s="16" t="s">
        <v>3</v>
      </c>
      <c r="B168" s="177"/>
      <c r="C168" s="313"/>
      <c r="D168" s="314"/>
      <c r="E168" s="320"/>
      <c r="F168" s="320"/>
      <c r="G168" s="170">
        <f>IF(E168="áno",5,IF(C168="áno",10,0))</f>
        <v>0</v>
      </c>
      <c r="H168" s="86"/>
      <c r="I168" s="86"/>
      <c r="J168" s="23"/>
      <c r="K168" s="39"/>
    </row>
    <row r="169" spans="1:11" ht="12.75" customHeight="1" thickBot="1" x14ac:dyDescent="0.25">
      <c r="A169" s="17" t="s">
        <v>4</v>
      </c>
      <c r="B169" s="178"/>
      <c r="C169" s="311"/>
      <c r="D169" s="312"/>
      <c r="E169" s="319"/>
      <c r="F169" s="319"/>
      <c r="G169" s="171">
        <f t="shared" ref="G169" si="14">IF(E169="áno",5,IF(C169="áno",10,0))</f>
        <v>0</v>
      </c>
      <c r="H169" s="86"/>
      <c r="I169" s="86"/>
      <c r="J169" s="23"/>
      <c r="K169" s="39"/>
    </row>
    <row r="170" spans="1:11" ht="13.5" customHeight="1" thickTop="1" thickBot="1" x14ac:dyDescent="0.25">
      <c r="A170" s="18"/>
      <c r="B170" s="21" t="s">
        <v>84</v>
      </c>
      <c r="C170" s="309"/>
      <c r="D170" s="310"/>
      <c r="E170" s="317"/>
      <c r="F170" s="318"/>
      <c r="G170" s="154">
        <f>SUM(G167:G169)</f>
        <v>0</v>
      </c>
      <c r="H170" s="86"/>
      <c r="I170" s="86"/>
      <c r="J170" s="25"/>
      <c r="K170" s="39"/>
    </row>
    <row r="171" spans="1:11" ht="11.25" customHeight="1" x14ac:dyDescent="0.2">
      <c r="A171" s="51"/>
      <c r="B171" s="62"/>
      <c r="C171" s="62"/>
      <c r="D171" s="62"/>
      <c r="E171" s="62"/>
      <c r="F171" s="62"/>
      <c r="G171" s="46"/>
      <c r="H171" s="86"/>
      <c r="I171" s="86"/>
      <c r="J171" s="25"/>
      <c r="K171" s="39"/>
    </row>
    <row r="172" spans="1:11" ht="11.25" customHeight="1" thickBot="1" x14ac:dyDescent="0.25">
      <c r="B172" s="261" t="s">
        <v>53</v>
      </c>
      <c r="C172" s="261"/>
      <c r="D172" s="261"/>
      <c r="E172" s="261"/>
      <c r="F172" s="261"/>
      <c r="G172" s="351"/>
      <c r="H172" s="351"/>
      <c r="I172" s="351"/>
      <c r="J172" s="351"/>
      <c r="K172" s="39"/>
    </row>
    <row r="173" spans="1:11" ht="16.5" customHeight="1" thickBot="1" x14ac:dyDescent="0.25">
      <c r="A173" s="246"/>
      <c r="B173" s="234" t="s">
        <v>37</v>
      </c>
      <c r="C173" s="243" t="s">
        <v>29</v>
      </c>
      <c r="D173" s="244"/>
      <c r="E173" s="244"/>
      <c r="F173" s="245"/>
      <c r="G173" s="350"/>
      <c r="H173" s="350"/>
      <c r="I173" s="350"/>
      <c r="J173" s="350"/>
      <c r="K173" s="49"/>
    </row>
    <row r="174" spans="1:11" ht="14.25" customHeight="1" thickBot="1" x14ac:dyDescent="0.25">
      <c r="A174" s="253"/>
      <c r="B174" s="235"/>
      <c r="C174" s="251" t="s">
        <v>68</v>
      </c>
      <c r="D174" s="252"/>
      <c r="E174" s="239"/>
      <c r="F174" s="133" t="s">
        <v>11</v>
      </c>
      <c r="G174" s="350"/>
      <c r="H174" s="350"/>
      <c r="I174" s="350"/>
      <c r="J174" s="350"/>
      <c r="K174" s="70"/>
    </row>
    <row r="175" spans="1:11" ht="12.75" customHeight="1" x14ac:dyDescent="0.2">
      <c r="A175" s="146" t="s">
        <v>2</v>
      </c>
      <c r="B175" s="186"/>
      <c r="C175" s="329"/>
      <c r="D175" s="330"/>
      <c r="E175" s="330"/>
      <c r="F175" s="132" t="str">
        <f>IF(AND(C175&gt;0,C175&lt;201),35,IF(C175&gt;200,70,"0,00 €"))</f>
        <v>0,00 €</v>
      </c>
      <c r="G175" s="63"/>
      <c r="H175" s="302"/>
      <c r="I175" s="302"/>
      <c r="J175" s="59"/>
      <c r="K175" s="45"/>
    </row>
    <row r="176" spans="1:11" ht="12.75" customHeight="1" x14ac:dyDescent="0.2">
      <c r="A176" s="147" t="s">
        <v>3</v>
      </c>
      <c r="B176" s="180"/>
      <c r="C176" s="256"/>
      <c r="D176" s="257"/>
      <c r="E176" s="257"/>
      <c r="F176" s="131" t="str">
        <f t="shared" ref="F176:F177" si="15">IF(AND(C176&gt;0,C176&lt;201),35,IF(C176&gt;200,70,"0,00 €"))</f>
        <v>0,00 €</v>
      </c>
      <c r="G176" s="91"/>
      <c r="H176" s="349"/>
      <c r="I176" s="349"/>
      <c r="J176" s="44"/>
      <c r="K176" s="45"/>
    </row>
    <row r="177" spans="1:11" ht="13.5" customHeight="1" thickBot="1" x14ac:dyDescent="0.25">
      <c r="A177" s="148" t="s">
        <v>4</v>
      </c>
      <c r="B177" s="181"/>
      <c r="C177" s="334"/>
      <c r="D177" s="335"/>
      <c r="E177" s="335"/>
      <c r="F177" s="130" t="str">
        <f t="shared" si="15"/>
        <v>0,00 €</v>
      </c>
      <c r="G177" s="91"/>
      <c r="H177" s="349"/>
      <c r="I177" s="349"/>
      <c r="J177" s="44"/>
      <c r="K177" s="45"/>
    </row>
    <row r="178" spans="1:11" ht="12.75" customHeight="1" thickTop="1" thickBot="1" x14ac:dyDescent="0.25">
      <c r="A178" s="18"/>
      <c r="B178" s="21" t="s">
        <v>84</v>
      </c>
      <c r="C178" s="331"/>
      <c r="D178" s="332"/>
      <c r="E178" s="333"/>
      <c r="F178" s="126">
        <f>SUM(F175:F177)</f>
        <v>0</v>
      </c>
      <c r="G178" s="91"/>
      <c r="H178" s="349"/>
      <c r="I178" s="349"/>
      <c r="J178" s="44"/>
      <c r="K178" s="45"/>
    </row>
    <row r="179" spans="1:11" ht="11.25" customHeight="1" x14ac:dyDescent="0.2">
      <c r="A179" s="51"/>
      <c r="B179" s="48"/>
      <c r="C179" s="48"/>
      <c r="D179" s="39"/>
      <c r="E179" s="39"/>
      <c r="F179" s="23"/>
      <c r="G179" s="23"/>
      <c r="H179" s="39"/>
      <c r="I179" s="39"/>
      <c r="J179" s="23"/>
      <c r="K179" s="39"/>
    </row>
    <row r="180" spans="1:11" ht="14.25" customHeight="1" x14ac:dyDescent="0.2">
      <c r="A180" s="51"/>
      <c r="B180" s="93" t="s">
        <v>54</v>
      </c>
      <c r="C180" s="48"/>
      <c r="D180" s="39"/>
      <c r="E180" s="39"/>
      <c r="F180" s="23"/>
      <c r="G180" s="23"/>
      <c r="H180" s="39"/>
      <c r="I180" s="39"/>
      <c r="J180" s="23"/>
      <c r="K180" s="39"/>
    </row>
    <row r="181" spans="1:11" ht="21" customHeight="1" thickBot="1" x14ac:dyDescent="0.25">
      <c r="A181" s="52"/>
      <c r="B181" s="348" t="s">
        <v>55</v>
      </c>
      <c r="C181" s="348"/>
      <c r="D181" s="70"/>
      <c r="E181" s="70"/>
      <c r="F181" s="70"/>
      <c r="G181" s="70"/>
      <c r="H181" s="70"/>
      <c r="I181" s="70"/>
      <c r="J181" s="70"/>
      <c r="K181" s="70"/>
    </row>
    <row r="182" spans="1:11" ht="15" customHeight="1" thickBot="1" x14ac:dyDescent="0.25">
      <c r="A182" s="246"/>
      <c r="B182" s="234" t="s">
        <v>56</v>
      </c>
      <c r="C182" s="243" t="s">
        <v>44</v>
      </c>
      <c r="D182" s="244"/>
      <c r="E182" s="244"/>
      <c r="F182" s="245"/>
      <c r="G182" s="243" t="s">
        <v>29</v>
      </c>
      <c r="H182" s="244"/>
      <c r="I182" s="244"/>
      <c r="J182" s="245"/>
      <c r="K182" s="35"/>
    </row>
    <row r="183" spans="1:11" ht="25.5" customHeight="1" thickBot="1" x14ac:dyDescent="0.25">
      <c r="A183" s="247"/>
      <c r="B183" s="236"/>
      <c r="C183" s="225" t="s">
        <v>62</v>
      </c>
      <c r="D183" s="227"/>
      <c r="E183" s="226" t="s">
        <v>11</v>
      </c>
      <c r="F183" s="304"/>
      <c r="G183" s="251" t="s">
        <v>63</v>
      </c>
      <c r="H183" s="239"/>
      <c r="I183" s="382" t="s">
        <v>11</v>
      </c>
      <c r="J183" s="295"/>
      <c r="K183" s="45"/>
    </row>
    <row r="184" spans="1:11" ht="24.75" customHeight="1" x14ac:dyDescent="0.2">
      <c r="A184" s="94" t="s">
        <v>2</v>
      </c>
      <c r="B184" s="168" t="s">
        <v>57</v>
      </c>
      <c r="C184" s="362"/>
      <c r="D184" s="363"/>
      <c r="E184" s="372">
        <f>C184*2</f>
        <v>0</v>
      </c>
      <c r="F184" s="373"/>
      <c r="G184" s="380"/>
      <c r="H184" s="381"/>
      <c r="I184" s="389">
        <f>G184*12</f>
        <v>0</v>
      </c>
      <c r="J184" s="390"/>
      <c r="K184" s="24"/>
    </row>
    <row r="185" spans="1:11" s="9" customFormat="1" ht="24" customHeight="1" x14ac:dyDescent="0.2">
      <c r="A185" s="95" t="s">
        <v>3</v>
      </c>
      <c r="B185" s="37" t="s">
        <v>58</v>
      </c>
      <c r="C185" s="360"/>
      <c r="D185" s="361"/>
      <c r="E185" s="370">
        <f>C185*0.5</f>
        <v>0</v>
      </c>
      <c r="F185" s="371"/>
      <c r="G185" s="378"/>
      <c r="H185" s="379"/>
      <c r="I185" s="387">
        <f>G185*3.5</f>
        <v>0</v>
      </c>
      <c r="J185" s="388"/>
      <c r="K185" s="34"/>
    </row>
    <row r="186" spans="1:11" ht="12.75" customHeight="1" x14ac:dyDescent="0.2">
      <c r="A186" s="16" t="s">
        <v>4</v>
      </c>
      <c r="B186" s="37" t="s">
        <v>59</v>
      </c>
      <c r="C186" s="360"/>
      <c r="D186" s="361"/>
      <c r="E186" s="368">
        <f>C186*5</f>
        <v>0</v>
      </c>
      <c r="F186" s="369"/>
      <c r="G186" s="378"/>
      <c r="H186" s="379"/>
      <c r="I186" s="387">
        <f>G186*28</f>
        <v>0</v>
      </c>
      <c r="J186" s="388"/>
      <c r="K186" s="57"/>
    </row>
    <row r="187" spans="1:11" ht="12.75" customHeight="1" x14ac:dyDescent="0.2">
      <c r="A187" s="16" t="s">
        <v>5</v>
      </c>
      <c r="B187" s="37" t="s">
        <v>60</v>
      </c>
      <c r="C187" s="360"/>
      <c r="D187" s="361"/>
      <c r="E187" s="368">
        <f>C187*10</f>
        <v>0</v>
      </c>
      <c r="F187" s="369"/>
      <c r="G187" s="378"/>
      <c r="H187" s="379"/>
      <c r="I187" s="387">
        <f>G187*65</f>
        <v>0</v>
      </c>
      <c r="J187" s="388"/>
      <c r="K187" s="39"/>
    </row>
    <row r="188" spans="1:11" ht="12.75" customHeight="1" thickBot="1" x14ac:dyDescent="0.25">
      <c r="A188" s="17" t="s">
        <v>27</v>
      </c>
      <c r="B188" s="38" t="s">
        <v>61</v>
      </c>
      <c r="C188" s="358"/>
      <c r="D188" s="359"/>
      <c r="E188" s="366">
        <f>C188*1.5</f>
        <v>0</v>
      </c>
      <c r="F188" s="367"/>
      <c r="G188" s="376"/>
      <c r="H188" s="377"/>
      <c r="I188" s="385">
        <f>G188*33</f>
        <v>0</v>
      </c>
      <c r="J188" s="386"/>
      <c r="K188" s="39"/>
    </row>
    <row r="189" spans="1:11" ht="12.75" customHeight="1" thickTop="1" thickBot="1" x14ac:dyDescent="0.25">
      <c r="A189" s="18"/>
      <c r="B189" s="21" t="s">
        <v>84</v>
      </c>
      <c r="C189" s="356"/>
      <c r="D189" s="357"/>
      <c r="E189" s="364">
        <f>SUM(E184:F188)</f>
        <v>0</v>
      </c>
      <c r="F189" s="365"/>
      <c r="G189" s="374"/>
      <c r="H189" s="375"/>
      <c r="I189" s="383">
        <f>SUM(I184:J188)</f>
        <v>0</v>
      </c>
      <c r="J189" s="384"/>
      <c r="K189" s="39"/>
    </row>
    <row r="190" spans="1:11" ht="11.25" customHeight="1" x14ac:dyDescent="0.2">
      <c r="A190" s="51"/>
      <c r="B190" s="48"/>
      <c r="C190" s="48"/>
      <c r="D190" s="39"/>
      <c r="E190" s="39"/>
      <c r="F190" s="23"/>
      <c r="G190" s="23"/>
      <c r="H190" s="39"/>
      <c r="I190" s="39"/>
      <c r="J190" s="23"/>
      <c r="K190" s="39"/>
    </row>
    <row r="191" spans="1:11" ht="14.25" customHeight="1" thickBot="1" x14ac:dyDescent="0.25">
      <c r="A191" s="51"/>
      <c r="B191" s="93" t="s">
        <v>64</v>
      </c>
      <c r="C191" s="48"/>
      <c r="D191" s="39"/>
      <c r="E191" s="39"/>
      <c r="F191" s="23"/>
      <c r="G191" s="23"/>
      <c r="H191" s="39"/>
      <c r="I191" s="39"/>
      <c r="J191" s="23"/>
      <c r="K191" s="39"/>
    </row>
    <row r="192" spans="1:11" ht="15.75" thickBot="1" x14ac:dyDescent="0.25">
      <c r="A192" s="246"/>
      <c r="B192" s="234" t="s">
        <v>37</v>
      </c>
      <c r="C192" s="243" t="s">
        <v>29</v>
      </c>
      <c r="D192" s="244"/>
      <c r="E192" s="245"/>
      <c r="F192" s="157"/>
      <c r="G192" s="301"/>
      <c r="H192" s="301"/>
      <c r="I192" s="301"/>
      <c r="J192" s="301"/>
      <c r="K192" s="49"/>
    </row>
    <row r="193" spans="1:11" ht="14.25" customHeight="1" thickBot="1" x14ac:dyDescent="0.25">
      <c r="A193" s="247"/>
      <c r="B193" s="248"/>
      <c r="C193" s="144" t="s">
        <v>48</v>
      </c>
      <c r="D193" s="303" t="s">
        <v>11</v>
      </c>
      <c r="E193" s="304"/>
      <c r="F193" s="59"/>
      <c r="G193" s="63"/>
      <c r="H193" s="302"/>
      <c r="I193" s="302"/>
      <c r="J193" s="302"/>
      <c r="K193" s="70"/>
    </row>
    <row r="194" spans="1:11" ht="12.75" customHeight="1" x14ac:dyDescent="0.2">
      <c r="A194" s="75" t="s">
        <v>2</v>
      </c>
      <c r="B194" s="179"/>
      <c r="C194" s="88"/>
      <c r="D194" s="305">
        <f>IF(C194="áno",10,0)</f>
        <v>0</v>
      </c>
      <c r="E194" s="306"/>
      <c r="F194" s="23"/>
      <c r="G194" s="91"/>
      <c r="H194" s="299"/>
      <c r="I194" s="299"/>
      <c r="J194" s="299"/>
      <c r="K194" s="50"/>
    </row>
    <row r="195" spans="1:11" ht="12" customHeight="1" x14ac:dyDescent="0.2">
      <c r="A195" s="16" t="s">
        <v>3</v>
      </c>
      <c r="B195" s="177"/>
      <c r="C195" s="89"/>
      <c r="D195" s="307">
        <f t="shared" ref="D195:D196" si="16">IF(C195="áno",10,0)</f>
        <v>0</v>
      </c>
      <c r="E195" s="308"/>
      <c r="F195" s="23"/>
      <c r="G195" s="91"/>
      <c r="H195" s="299"/>
      <c r="I195" s="299"/>
      <c r="J195" s="299"/>
      <c r="K195" s="50"/>
    </row>
    <row r="196" spans="1:11" ht="12.75" customHeight="1" thickBot="1" x14ac:dyDescent="0.25">
      <c r="A196" s="17" t="s">
        <v>4</v>
      </c>
      <c r="B196" s="178"/>
      <c r="C196" s="90"/>
      <c r="D196" s="323">
        <f t="shared" si="16"/>
        <v>0</v>
      </c>
      <c r="E196" s="336"/>
      <c r="F196" s="23"/>
      <c r="G196" s="91"/>
      <c r="H196" s="299"/>
      <c r="I196" s="299"/>
      <c r="J196" s="299"/>
      <c r="K196" s="45"/>
    </row>
    <row r="197" spans="1:11" ht="12.75" customHeight="1" thickTop="1" thickBot="1" x14ac:dyDescent="0.25">
      <c r="A197" s="18"/>
      <c r="B197" s="21" t="s">
        <v>84</v>
      </c>
      <c r="C197" s="97"/>
      <c r="D197" s="321">
        <f>SUM(D194:F196)</f>
        <v>0</v>
      </c>
      <c r="E197" s="337"/>
      <c r="F197" s="158"/>
      <c r="G197" s="92"/>
      <c r="H197" s="300"/>
      <c r="I197" s="300"/>
      <c r="J197" s="300"/>
      <c r="K197" s="71"/>
    </row>
    <row r="198" spans="1:11" ht="12" customHeight="1" x14ac:dyDescent="0.2">
      <c r="A198" s="22"/>
      <c r="B198" s="58"/>
      <c r="C198" s="47"/>
      <c r="D198" s="57"/>
      <c r="E198" s="57"/>
      <c r="F198" s="57"/>
      <c r="G198" s="57"/>
      <c r="H198" s="57"/>
      <c r="I198" s="57"/>
      <c r="J198" s="57"/>
      <c r="K198" s="57"/>
    </row>
    <row r="199" spans="1:11" ht="11.25" customHeight="1" thickBot="1" x14ac:dyDescent="0.25">
      <c r="A199" s="51"/>
      <c r="B199" s="93" t="s">
        <v>65</v>
      </c>
      <c r="C199" s="48"/>
      <c r="D199" s="39"/>
      <c r="E199" s="39"/>
      <c r="F199" s="23"/>
      <c r="G199" s="23"/>
      <c r="H199" s="39"/>
      <c r="I199" s="22"/>
      <c r="J199" s="23"/>
      <c r="K199" s="22"/>
    </row>
    <row r="200" spans="1:11" ht="15.75" customHeight="1" thickBot="1" x14ac:dyDescent="0.25">
      <c r="A200" s="246"/>
      <c r="B200" s="234" t="s">
        <v>37</v>
      </c>
      <c r="C200" s="243" t="s">
        <v>29</v>
      </c>
      <c r="D200" s="244"/>
      <c r="E200" s="245"/>
      <c r="F200" s="157"/>
      <c r="G200" s="23"/>
      <c r="H200" s="39"/>
      <c r="I200" s="22"/>
      <c r="J200" s="23"/>
      <c r="K200" s="22"/>
    </row>
    <row r="201" spans="1:11" ht="15.75" customHeight="1" thickBot="1" x14ac:dyDescent="0.25">
      <c r="A201" s="247"/>
      <c r="B201" s="248"/>
      <c r="C201" s="144" t="s">
        <v>48</v>
      </c>
      <c r="D201" s="303" t="s">
        <v>11</v>
      </c>
      <c r="E201" s="304"/>
      <c r="F201" s="59"/>
      <c r="G201" s="23"/>
      <c r="H201" s="39"/>
      <c r="I201" s="22"/>
      <c r="J201" s="23"/>
      <c r="K201" s="22"/>
    </row>
    <row r="202" spans="1:11" ht="11.25" customHeight="1" x14ac:dyDescent="0.2">
      <c r="A202" s="75" t="s">
        <v>2</v>
      </c>
      <c r="B202" s="179"/>
      <c r="C202" s="88"/>
      <c r="D202" s="305">
        <f>IF(C202="áno",120,0)</f>
        <v>0</v>
      </c>
      <c r="E202" s="306"/>
      <c r="F202" s="23"/>
      <c r="G202" s="23"/>
      <c r="H202" s="39"/>
      <c r="I202" s="22"/>
      <c r="J202" s="23"/>
      <c r="K202" s="22"/>
    </row>
    <row r="203" spans="1:11" ht="11.25" customHeight="1" x14ac:dyDescent="0.2">
      <c r="A203" s="16" t="s">
        <v>3</v>
      </c>
      <c r="B203" s="177"/>
      <c r="C203" s="89"/>
      <c r="D203" s="307">
        <f t="shared" ref="D203:D204" si="17">IF(C203="áno",120,0)</f>
        <v>0</v>
      </c>
      <c r="E203" s="308"/>
      <c r="F203" s="23"/>
      <c r="G203" s="23"/>
      <c r="H203" s="39"/>
      <c r="I203" s="22"/>
      <c r="J203" s="23"/>
      <c r="K203" s="22"/>
    </row>
    <row r="204" spans="1:11" ht="11.25" customHeight="1" thickBot="1" x14ac:dyDescent="0.25">
      <c r="A204" s="17" t="s">
        <v>4</v>
      </c>
      <c r="B204" s="178"/>
      <c r="C204" s="90"/>
      <c r="D204" s="323">
        <f t="shared" si="17"/>
        <v>0</v>
      </c>
      <c r="E204" s="336"/>
      <c r="F204" s="23"/>
      <c r="G204" s="23"/>
      <c r="H204" s="39"/>
      <c r="I204" s="22"/>
      <c r="J204" s="23"/>
      <c r="K204" s="22"/>
    </row>
    <row r="205" spans="1:11" ht="12.75" customHeight="1" thickTop="1" thickBot="1" x14ac:dyDescent="0.25">
      <c r="A205" s="18"/>
      <c r="B205" s="21" t="s">
        <v>84</v>
      </c>
      <c r="C205" s="97"/>
      <c r="D205" s="321">
        <f>SUM(D202:F204)</f>
        <v>0</v>
      </c>
      <c r="E205" s="337"/>
      <c r="F205" s="158"/>
      <c r="G205" s="23"/>
      <c r="H205" s="39"/>
      <c r="I205" s="22"/>
      <c r="J205" s="23"/>
      <c r="K205" s="22"/>
    </row>
    <row r="206" spans="1:11" ht="13.5" customHeight="1" x14ac:dyDescent="0.2">
      <c r="A206" s="51"/>
      <c r="B206" s="24"/>
      <c r="C206" s="24"/>
      <c r="D206" s="49"/>
      <c r="E206" s="49"/>
      <c r="F206" s="25"/>
      <c r="G206" s="25"/>
      <c r="H206" s="49"/>
      <c r="I206" s="24"/>
      <c r="J206" s="25"/>
      <c r="K206" s="24"/>
    </row>
    <row r="207" spans="1:11" ht="15" customHeight="1" thickBot="1" x14ac:dyDescent="0.25">
      <c r="A207" s="10"/>
      <c r="B207" s="65" t="s">
        <v>66</v>
      </c>
      <c r="C207" s="62"/>
      <c r="D207" s="62"/>
      <c r="E207" s="62"/>
      <c r="F207" s="62"/>
      <c r="G207" s="62"/>
      <c r="H207" s="62"/>
      <c r="I207" s="62"/>
      <c r="J207" s="62"/>
      <c r="K207" s="70"/>
    </row>
    <row r="208" spans="1:11" ht="15.75" thickBot="1" x14ac:dyDescent="0.25">
      <c r="A208" s="246"/>
      <c r="B208" s="234" t="s">
        <v>37</v>
      </c>
      <c r="C208" s="243" t="s">
        <v>47</v>
      </c>
      <c r="D208" s="244"/>
      <c r="E208" s="244"/>
      <c r="F208" s="327" t="s">
        <v>29</v>
      </c>
      <c r="G208" s="328"/>
      <c r="H208" s="157"/>
      <c r="I208" s="157"/>
      <c r="J208" s="157"/>
      <c r="K208" s="45"/>
    </row>
    <row r="209" spans="1:11" ht="15.75" customHeight="1" thickBot="1" x14ac:dyDescent="0.25">
      <c r="A209" s="247"/>
      <c r="B209" s="248"/>
      <c r="C209" s="144" t="s">
        <v>48</v>
      </c>
      <c r="D209" s="303" t="s">
        <v>11</v>
      </c>
      <c r="E209" s="226"/>
      <c r="F209" s="161" t="s">
        <v>48</v>
      </c>
      <c r="G209" s="162" t="s">
        <v>11</v>
      </c>
      <c r="H209" s="59"/>
      <c r="I209" s="59"/>
      <c r="J209" s="59"/>
      <c r="K209" s="46"/>
    </row>
    <row r="210" spans="1:11" ht="13.5" customHeight="1" x14ac:dyDescent="0.2">
      <c r="A210" s="75" t="s">
        <v>2</v>
      </c>
      <c r="B210" s="179"/>
      <c r="C210" s="88"/>
      <c r="D210" s="305">
        <f>IF(C210="áno",8,0)</f>
        <v>0</v>
      </c>
      <c r="E210" s="326"/>
      <c r="F210" s="187"/>
      <c r="G210" s="160">
        <f>IF(F210="áno",150,0)</f>
        <v>0</v>
      </c>
      <c r="H210" s="23"/>
      <c r="I210" s="23"/>
      <c r="J210" s="23"/>
      <c r="K210" s="46"/>
    </row>
    <row r="211" spans="1:11" ht="12" customHeight="1" x14ac:dyDescent="0.2">
      <c r="A211" s="16" t="s">
        <v>3</v>
      </c>
      <c r="B211" s="177"/>
      <c r="C211" s="89"/>
      <c r="D211" s="307">
        <f t="shared" ref="D211:D212" si="18">IF(C211="áno",8,0)</f>
        <v>0</v>
      </c>
      <c r="E211" s="325"/>
      <c r="F211" s="183"/>
      <c r="G211" s="159">
        <f t="shared" ref="G211:G212" si="19">IF(F211="áno",150,0)</f>
        <v>0</v>
      </c>
      <c r="H211" s="23"/>
      <c r="I211" s="23"/>
      <c r="J211" s="23"/>
      <c r="K211" s="46"/>
    </row>
    <row r="212" spans="1:11" ht="12.75" customHeight="1" thickBot="1" x14ac:dyDescent="0.25">
      <c r="A212" s="17" t="s">
        <v>4</v>
      </c>
      <c r="B212" s="178"/>
      <c r="C212" s="90"/>
      <c r="D212" s="323">
        <f t="shared" si="18"/>
        <v>0</v>
      </c>
      <c r="E212" s="324"/>
      <c r="F212" s="184"/>
      <c r="G212" s="163">
        <f t="shared" si="19"/>
        <v>0</v>
      </c>
      <c r="H212" s="23"/>
      <c r="I212" s="23"/>
      <c r="J212" s="23"/>
      <c r="K212" s="46"/>
    </row>
    <row r="213" spans="1:11" ht="12.75" customHeight="1" thickTop="1" thickBot="1" x14ac:dyDescent="0.25">
      <c r="A213" s="18"/>
      <c r="B213" s="21" t="s">
        <v>84</v>
      </c>
      <c r="C213" s="97"/>
      <c r="D213" s="321">
        <f>SUM(D210:F212)</f>
        <v>0</v>
      </c>
      <c r="E213" s="322"/>
      <c r="F213" s="164"/>
      <c r="G213" s="152">
        <f>SUM(G210:G212)</f>
        <v>0</v>
      </c>
      <c r="H213" s="158"/>
      <c r="I213" s="158"/>
      <c r="J213" s="158"/>
      <c r="K213" s="45"/>
    </row>
    <row r="214" spans="1:11" x14ac:dyDescent="0.2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</row>
    <row r="215" spans="1:11" x14ac:dyDescent="0.2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</row>
    <row r="216" spans="1:11" x14ac:dyDescent="0.2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</row>
    <row r="217" spans="1:11" x14ac:dyDescent="0.2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</row>
    <row r="218" spans="1:11" x14ac:dyDescent="0.2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</row>
    <row r="219" spans="1:11" x14ac:dyDescent="0.2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</row>
    <row r="220" spans="1:11" x14ac:dyDescent="0.2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</row>
    <row r="221" spans="1:11" x14ac:dyDescent="0.2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</row>
    <row r="222" spans="1:11" x14ac:dyDescent="0.2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</row>
    <row r="223" spans="1:11" x14ac:dyDescent="0.2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</row>
    <row r="224" spans="1:11" x14ac:dyDescent="0.2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</row>
    <row r="225" spans="1:11" x14ac:dyDescent="0.2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</row>
    <row r="226" spans="1:11" x14ac:dyDescent="0.2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</row>
    <row r="227" spans="1:11" x14ac:dyDescent="0.2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</row>
    <row r="228" spans="1:11" x14ac:dyDescent="0.2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</row>
    <row r="229" spans="1:11" x14ac:dyDescent="0.2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</row>
    <row r="230" spans="1:11" x14ac:dyDescent="0.2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</row>
    <row r="231" spans="1:11" x14ac:dyDescent="0.2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</row>
    <row r="232" spans="1:11" x14ac:dyDescent="0.2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</row>
    <row r="233" spans="1:11" x14ac:dyDescent="0.2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</row>
    <row r="234" spans="1:11" x14ac:dyDescent="0.2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</row>
    <row r="235" spans="1:11" x14ac:dyDescent="0.2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</row>
    <row r="236" spans="1:11" x14ac:dyDescent="0.2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</row>
    <row r="237" spans="1:11" x14ac:dyDescent="0.2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</row>
    <row r="238" spans="1:11" x14ac:dyDescent="0.2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</row>
    <row r="239" spans="1:11" x14ac:dyDescent="0.2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</row>
    <row r="240" spans="1:11" x14ac:dyDescent="0.2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</row>
    <row r="241" spans="1:11" x14ac:dyDescent="0.2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</row>
    <row r="242" spans="1:11" x14ac:dyDescent="0.2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</row>
    <row r="243" spans="1:11" x14ac:dyDescent="0.2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</row>
    <row r="244" spans="1:11" x14ac:dyDescent="0.2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</row>
    <row r="245" spans="1:11" x14ac:dyDescent="0.2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</row>
    <row r="246" spans="1:11" x14ac:dyDescent="0.2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</row>
    <row r="247" spans="1:11" x14ac:dyDescent="0.2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</row>
    <row r="248" spans="1:11" x14ac:dyDescent="0.2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</row>
    <row r="249" spans="1:11" x14ac:dyDescent="0.2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</row>
    <row r="250" spans="1:11" x14ac:dyDescent="0.2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</row>
    <row r="251" spans="1:11" x14ac:dyDescent="0.2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</row>
    <row r="252" spans="1:11" x14ac:dyDescent="0.2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</row>
    <row r="253" spans="1:11" x14ac:dyDescent="0.2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</row>
    <row r="254" spans="1:11" x14ac:dyDescent="0.2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</row>
    <row r="255" spans="1:11" x14ac:dyDescent="0.2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</row>
    <row r="256" spans="1:11" x14ac:dyDescent="0.2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</row>
    <row r="257" spans="1:11" x14ac:dyDescent="0.2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</row>
    <row r="258" spans="1:11" x14ac:dyDescent="0.2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</row>
    <row r="259" spans="1:11" x14ac:dyDescent="0.2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</row>
    <row r="260" spans="1:11" x14ac:dyDescent="0.2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</row>
    <row r="261" spans="1:11" x14ac:dyDescent="0.2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</row>
    <row r="262" spans="1:11" x14ac:dyDescent="0.2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</row>
    <row r="263" spans="1:11" x14ac:dyDescent="0.2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</row>
    <row r="264" spans="1:11" x14ac:dyDescent="0.2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</row>
    <row r="265" spans="1:11" x14ac:dyDescent="0.2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</row>
    <row r="266" spans="1:11" x14ac:dyDescent="0.2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</row>
    <row r="267" spans="1:11" x14ac:dyDescent="0.2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</row>
    <row r="268" spans="1:11" x14ac:dyDescent="0.2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</row>
    <row r="269" spans="1:11" x14ac:dyDescent="0.2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</row>
    <row r="270" spans="1:11" x14ac:dyDescent="0.2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</row>
    <row r="271" spans="1:11" x14ac:dyDescent="0.2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</row>
    <row r="272" spans="1:11" x14ac:dyDescent="0.2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</row>
    <row r="273" spans="1:11" x14ac:dyDescent="0.2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</row>
    <row r="274" spans="1:11" x14ac:dyDescent="0.2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</row>
    <row r="275" spans="1:11" x14ac:dyDescent="0.2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</row>
    <row r="276" spans="1:11" x14ac:dyDescent="0.2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</row>
    <row r="277" spans="1:11" x14ac:dyDescent="0.2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</row>
    <row r="278" spans="1:11" x14ac:dyDescent="0.2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</row>
    <row r="279" spans="1:11" x14ac:dyDescent="0.2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</row>
    <row r="280" spans="1:11" x14ac:dyDescent="0.2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</row>
    <row r="281" spans="1:11" x14ac:dyDescent="0.2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</row>
    <row r="282" spans="1:11" x14ac:dyDescent="0.2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</row>
    <row r="283" spans="1:11" x14ac:dyDescent="0.2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</row>
    <row r="284" spans="1:11" x14ac:dyDescent="0.2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</row>
    <row r="285" spans="1:11" x14ac:dyDescent="0.2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</row>
    <row r="286" spans="1:11" x14ac:dyDescent="0.2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</row>
    <row r="287" spans="1:11" x14ac:dyDescent="0.2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</row>
    <row r="288" spans="1:11" x14ac:dyDescent="0.2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</row>
    <row r="289" spans="1:11" x14ac:dyDescent="0.2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</row>
    <row r="290" spans="1:11" x14ac:dyDescent="0.2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</row>
    <row r="291" spans="1:11" x14ac:dyDescent="0.2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</row>
    <row r="292" spans="1:11" x14ac:dyDescent="0.2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</row>
    <row r="293" spans="1:11" x14ac:dyDescent="0.2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</row>
    <row r="294" spans="1:11" x14ac:dyDescent="0.2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</row>
    <row r="295" spans="1:11" x14ac:dyDescent="0.2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</row>
    <row r="296" spans="1:11" x14ac:dyDescent="0.2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</row>
    <row r="297" spans="1:11" x14ac:dyDescent="0.2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</row>
    <row r="298" spans="1:11" x14ac:dyDescent="0.2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</row>
    <row r="299" spans="1:11" x14ac:dyDescent="0.2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</row>
    <row r="300" spans="1:11" x14ac:dyDescent="0.2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</row>
    <row r="301" spans="1:11" x14ac:dyDescent="0.2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</row>
    <row r="302" spans="1:11" x14ac:dyDescent="0.2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</row>
    <row r="303" spans="1:11" x14ac:dyDescent="0.2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</row>
    <row r="304" spans="1:11" x14ac:dyDescent="0.2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</row>
    <row r="305" spans="1:11" x14ac:dyDescent="0.2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</row>
    <row r="306" spans="1:11" x14ac:dyDescent="0.2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</row>
    <row r="307" spans="1:11" x14ac:dyDescent="0.2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</row>
    <row r="308" spans="1:11" x14ac:dyDescent="0.2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</row>
    <row r="309" spans="1:11" x14ac:dyDescent="0.2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</row>
    <row r="310" spans="1:11" x14ac:dyDescent="0.2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</row>
    <row r="311" spans="1:11" x14ac:dyDescent="0.2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</row>
    <row r="312" spans="1:11" x14ac:dyDescent="0.2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</row>
    <row r="313" spans="1:11" x14ac:dyDescent="0.2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</row>
    <row r="314" spans="1:11" x14ac:dyDescent="0.2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</row>
    <row r="315" spans="1:11" x14ac:dyDescent="0.2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</row>
    <row r="316" spans="1:11" x14ac:dyDescent="0.2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</row>
    <row r="317" spans="1:11" x14ac:dyDescent="0.2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</row>
    <row r="318" spans="1:11" x14ac:dyDescent="0.2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</row>
    <row r="319" spans="1:11" x14ac:dyDescent="0.2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</row>
    <row r="320" spans="1:11" x14ac:dyDescent="0.2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</row>
    <row r="321" spans="1:11" x14ac:dyDescent="0.2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</row>
    <row r="322" spans="1:11" x14ac:dyDescent="0.2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</row>
    <row r="323" spans="1:11" x14ac:dyDescent="0.2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</row>
    <row r="324" spans="1:11" x14ac:dyDescent="0.2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</row>
    <row r="325" spans="1:11" x14ac:dyDescent="0.2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</row>
    <row r="326" spans="1:11" x14ac:dyDescent="0.2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</row>
    <row r="327" spans="1:11" x14ac:dyDescent="0.2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</row>
    <row r="328" spans="1:11" x14ac:dyDescent="0.2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</row>
    <row r="329" spans="1:11" x14ac:dyDescent="0.2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</row>
    <row r="330" spans="1:11" x14ac:dyDescent="0.2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</row>
    <row r="331" spans="1:11" x14ac:dyDescent="0.2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</row>
    <row r="332" spans="1:11" x14ac:dyDescent="0.2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</row>
    <row r="333" spans="1:11" x14ac:dyDescent="0.2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</row>
    <row r="334" spans="1:11" x14ac:dyDescent="0.2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</row>
    <row r="335" spans="1:11" x14ac:dyDescent="0.2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</row>
    <row r="336" spans="1:11" x14ac:dyDescent="0.2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</row>
    <row r="337" spans="1:11" x14ac:dyDescent="0.2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</row>
    <row r="338" spans="1:11" x14ac:dyDescent="0.2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</row>
    <row r="339" spans="1:11" x14ac:dyDescent="0.2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</row>
    <row r="340" spans="1:11" x14ac:dyDescent="0.2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</row>
    <row r="341" spans="1:11" x14ac:dyDescent="0.2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</row>
    <row r="342" spans="1:11" x14ac:dyDescent="0.2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</row>
    <row r="343" spans="1:11" x14ac:dyDescent="0.2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</row>
    <row r="344" spans="1:11" x14ac:dyDescent="0.2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</row>
    <row r="345" spans="1:11" x14ac:dyDescent="0.2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</row>
    <row r="346" spans="1:11" x14ac:dyDescent="0.2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</row>
    <row r="347" spans="1:11" x14ac:dyDescent="0.2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</row>
    <row r="348" spans="1:11" x14ac:dyDescent="0.2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</row>
    <row r="349" spans="1:11" x14ac:dyDescent="0.2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</row>
    <row r="350" spans="1:11" x14ac:dyDescent="0.2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</row>
    <row r="351" spans="1:11" x14ac:dyDescent="0.2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</row>
    <row r="352" spans="1:11" x14ac:dyDescent="0.2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</row>
    <row r="353" spans="1:11" x14ac:dyDescent="0.2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</row>
    <row r="354" spans="1:11" x14ac:dyDescent="0.2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</row>
    <row r="355" spans="1:11" x14ac:dyDescent="0.2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</row>
    <row r="356" spans="1:11" x14ac:dyDescent="0.2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</row>
    <row r="357" spans="1:11" x14ac:dyDescent="0.2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</row>
    <row r="358" spans="1:11" x14ac:dyDescent="0.2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</row>
    <row r="359" spans="1:11" x14ac:dyDescent="0.2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</row>
    <row r="360" spans="1:11" x14ac:dyDescent="0.2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</row>
    <row r="361" spans="1:11" x14ac:dyDescent="0.2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</row>
    <row r="362" spans="1:11" x14ac:dyDescent="0.2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</row>
    <row r="363" spans="1:11" x14ac:dyDescent="0.2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</row>
    <row r="364" spans="1:11" x14ac:dyDescent="0.2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</row>
    <row r="365" spans="1:11" x14ac:dyDescent="0.2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</row>
    <row r="366" spans="1:11" x14ac:dyDescent="0.2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</row>
    <row r="367" spans="1:11" x14ac:dyDescent="0.2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</row>
    <row r="368" spans="1:11" x14ac:dyDescent="0.2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</row>
    <row r="369" spans="1:11" x14ac:dyDescent="0.2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</row>
    <row r="370" spans="1:11" x14ac:dyDescent="0.2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</row>
    <row r="371" spans="1:11" x14ac:dyDescent="0.2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</row>
    <row r="372" spans="1:11" x14ac:dyDescent="0.2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</row>
    <row r="373" spans="1:11" x14ac:dyDescent="0.2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</row>
    <row r="374" spans="1:11" x14ac:dyDescent="0.2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</row>
    <row r="375" spans="1:11" x14ac:dyDescent="0.2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</row>
    <row r="376" spans="1:11" x14ac:dyDescent="0.2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</row>
    <row r="377" spans="1:11" x14ac:dyDescent="0.2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</row>
    <row r="378" spans="1:11" x14ac:dyDescent="0.2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</row>
    <row r="379" spans="1:11" x14ac:dyDescent="0.2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</row>
    <row r="380" spans="1:11" x14ac:dyDescent="0.2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</row>
    <row r="381" spans="1:11" x14ac:dyDescent="0.2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</row>
    <row r="382" spans="1:11" x14ac:dyDescent="0.2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</row>
    <row r="383" spans="1:11" x14ac:dyDescent="0.2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</row>
    <row r="384" spans="1:11" x14ac:dyDescent="0.2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</row>
    <row r="385" spans="1:11" x14ac:dyDescent="0.2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</row>
    <row r="386" spans="1:11" x14ac:dyDescent="0.2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</row>
    <row r="387" spans="1:11" x14ac:dyDescent="0.2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</row>
    <row r="388" spans="1:11" x14ac:dyDescent="0.2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</row>
    <row r="389" spans="1:11" x14ac:dyDescent="0.2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</row>
    <row r="390" spans="1:11" x14ac:dyDescent="0.2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</row>
    <row r="391" spans="1:11" x14ac:dyDescent="0.2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</row>
    <row r="392" spans="1:11" x14ac:dyDescent="0.2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</row>
    <row r="393" spans="1:11" x14ac:dyDescent="0.2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</row>
    <row r="394" spans="1:11" x14ac:dyDescent="0.2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</row>
    <row r="395" spans="1:11" x14ac:dyDescent="0.2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</row>
    <row r="396" spans="1:11" x14ac:dyDescent="0.2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</row>
    <row r="397" spans="1:11" x14ac:dyDescent="0.2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</row>
    <row r="398" spans="1:11" x14ac:dyDescent="0.2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</row>
    <row r="399" spans="1:11" x14ac:dyDescent="0.2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</row>
    <row r="400" spans="1:11" x14ac:dyDescent="0.2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</row>
    <row r="401" spans="1:11" x14ac:dyDescent="0.2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</row>
    <row r="402" spans="1:11" x14ac:dyDescent="0.2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</row>
    <row r="403" spans="1:11" x14ac:dyDescent="0.2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</row>
    <row r="404" spans="1:11" x14ac:dyDescent="0.2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</row>
    <row r="405" spans="1:11" x14ac:dyDescent="0.2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</row>
    <row r="406" spans="1:11" x14ac:dyDescent="0.2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</row>
    <row r="407" spans="1:11" x14ac:dyDescent="0.2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</row>
    <row r="408" spans="1:11" x14ac:dyDescent="0.2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</row>
    <row r="409" spans="1:11" x14ac:dyDescent="0.2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</row>
    <row r="410" spans="1:11" x14ac:dyDescent="0.2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</row>
    <row r="411" spans="1:11" x14ac:dyDescent="0.2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</row>
    <row r="412" spans="1:11" x14ac:dyDescent="0.2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</row>
    <row r="413" spans="1:11" x14ac:dyDescent="0.2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</row>
    <row r="414" spans="1:11" x14ac:dyDescent="0.2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</row>
    <row r="415" spans="1:11" x14ac:dyDescent="0.2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</row>
    <row r="416" spans="1:11" x14ac:dyDescent="0.2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</row>
    <row r="417" spans="1:11" x14ac:dyDescent="0.2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</row>
    <row r="418" spans="1:11" x14ac:dyDescent="0.2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</row>
    <row r="419" spans="1:11" x14ac:dyDescent="0.2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</row>
    <row r="420" spans="1:11" x14ac:dyDescent="0.2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</row>
    <row r="421" spans="1:11" x14ac:dyDescent="0.2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</row>
    <row r="422" spans="1:11" x14ac:dyDescent="0.2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</row>
    <row r="423" spans="1:11" x14ac:dyDescent="0.2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</row>
    <row r="424" spans="1:11" x14ac:dyDescent="0.2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</row>
    <row r="425" spans="1:11" x14ac:dyDescent="0.2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</row>
    <row r="426" spans="1:11" x14ac:dyDescent="0.2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</row>
    <row r="427" spans="1:11" x14ac:dyDescent="0.2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</row>
    <row r="428" spans="1:11" x14ac:dyDescent="0.2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</row>
    <row r="429" spans="1:11" x14ac:dyDescent="0.2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</row>
    <row r="430" spans="1:11" x14ac:dyDescent="0.2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</row>
    <row r="431" spans="1:11" x14ac:dyDescent="0.2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</row>
    <row r="432" spans="1:11" x14ac:dyDescent="0.2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</row>
    <row r="433" spans="1:11" x14ac:dyDescent="0.2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</row>
    <row r="434" spans="1:11" x14ac:dyDescent="0.2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</row>
    <row r="435" spans="1:11" x14ac:dyDescent="0.2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</row>
    <row r="436" spans="1:11" x14ac:dyDescent="0.2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</row>
    <row r="437" spans="1:11" x14ac:dyDescent="0.2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</row>
    <row r="438" spans="1:11" x14ac:dyDescent="0.2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</row>
    <row r="439" spans="1:11" x14ac:dyDescent="0.2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</row>
    <row r="440" spans="1:11" x14ac:dyDescent="0.2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</row>
    <row r="441" spans="1:11" x14ac:dyDescent="0.2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</row>
    <row r="442" spans="1:11" x14ac:dyDescent="0.2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</row>
    <row r="443" spans="1:11" x14ac:dyDescent="0.2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</row>
    <row r="444" spans="1:11" x14ac:dyDescent="0.2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</row>
    <row r="445" spans="1:11" x14ac:dyDescent="0.2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</row>
    <row r="446" spans="1:11" x14ac:dyDescent="0.2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</row>
    <row r="447" spans="1:11" x14ac:dyDescent="0.2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</row>
    <row r="448" spans="1:11" x14ac:dyDescent="0.2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</row>
    <row r="449" spans="1:11" x14ac:dyDescent="0.2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</row>
    <row r="450" spans="1:11" x14ac:dyDescent="0.2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</row>
    <row r="451" spans="1:11" x14ac:dyDescent="0.2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</row>
    <row r="452" spans="1:11" x14ac:dyDescent="0.2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</row>
    <row r="453" spans="1:11" x14ac:dyDescent="0.2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</row>
    <row r="454" spans="1:11" x14ac:dyDescent="0.2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</row>
    <row r="455" spans="1:11" x14ac:dyDescent="0.2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</row>
    <row r="456" spans="1:11" x14ac:dyDescent="0.2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</row>
    <row r="457" spans="1:11" x14ac:dyDescent="0.2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</row>
    <row r="458" spans="1:11" x14ac:dyDescent="0.2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</row>
    <row r="459" spans="1:11" x14ac:dyDescent="0.2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</row>
    <row r="460" spans="1:11" x14ac:dyDescent="0.2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</row>
    <row r="461" spans="1:11" x14ac:dyDescent="0.2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</row>
    <row r="462" spans="1:11" x14ac:dyDescent="0.2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</row>
    <row r="463" spans="1:11" x14ac:dyDescent="0.2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</row>
    <row r="464" spans="1:11" x14ac:dyDescent="0.2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</row>
    <row r="465" spans="1:11" x14ac:dyDescent="0.2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</row>
    <row r="466" spans="1:11" x14ac:dyDescent="0.2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</row>
    <row r="467" spans="1:11" x14ac:dyDescent="0.2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</row>
    <row r="468" spans="1:11" x14ac:dyDescent="0.2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</row>
    <row r="469" spans="1:11" x14ac:dyDescent="0.2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</row>
    <row r="470" spans="1:11" x14ac:dyDescent="0.2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</row>
    <row r="471" spans="1:11" x14ac:dyDescent="0.2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</row>
    <row r="472" spans="1:11" x14ac:dyDescent="0.2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</row>
    <row r="473" spans="1:11" x14ac:dyDescent="0.2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</row>
    <row r="474" spans="1:11" x14ac:dyDescent="0.2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</row>
    <row r="475" spans="1:11" x14ac:dyDescent="0.2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</row>
    <row r="476" spans="1:11" x14ac:dyDescent="0.2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</row>
    <row r="477" spans="1:11" x14ac:dyDescent="0.2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</row>
    <row r="478" spans="1:11" x14ac:dyDescent="0.2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</row>
    <row r="479" spans="1:11" x14ac:dyDescent="0.2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</row>
    <row r="480" spans="1:11" x14ac:dyDescent="0.2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</row>
    <row r="481" spans="1:11" x14ac:dyDescent="0.2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</row>
    <row r="482" spans="1:11" x14ac:dyDescent="0.2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</row>
    <row r="483" spans="1:11" x14ac:dyDescent="0.2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</row>
    <row r="484" spans="1:11" x14ac:dyDescent="0.2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</row>
    <row r="485" spans="1:11" x14ac:dyDescent="0.2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</row>
    <row r="486" spans="1:11" x14ac:dyDescent="0.2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</row>
    <row r="487" spans="1:11" x14ac:dyDescent="0.2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</row>
    <row r="488" spans="1:11" x14ac:dyDescent="0.2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</row>
    <row r="489" spans="1:11" x14ac:dyDescent="0.2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</row>
    <row r="490" spans="1:11" x14ac:dyDescent="0.2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</row>
    <row r="491" spans="1:11" x14ac:dyDescent="0.2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</row>
    <row r="492" spans="1:11" x14ac:dyDescent="0.2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</row>
    <row r="493" spans="1:11" x14ac:dyDescent="0.2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</row>
    <row r="494" spans="1:11" x14ac:dyDescent="0.2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</row>
    <row r="495" spans="1:11" x14ac:dyDescent="0.2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</row>
    <row r="496" spans="1:11" x14ac:dyDescent="0.2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</row>
    <row r="497" spans="1:11" x14ac:dyDescent="0.2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</row>
    <row r="498" spans="1:11" x14ac:dyDescent="0.2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</row>
    <row r="499" spans="1:11" x14ac:dyDescent="0.2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</row>
    <row r="500" spans="1:11" x14ac:dyDescent="0.2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</row>
    <row r="501" spans="1:11" x14ac:dyDescent="0.2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</row>
    <row r="502" spans="1:11" x14ac:dyDescent="0.2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</row>
    <row r="503" spans="1:11" x14ac:dyDescent="0.2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</row>
    <row r="504" spans="1:11" x14ac:dyDescent="0.2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</row>
    <row r="505" spans="1:11" x14ac:dyDescent="0.2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</row>
    <row r="506" spans="1:11" x14ac:dyDescent="0.2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</row>
    <row r="507" spans="1:11" x14ac:dyDescent="0.2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</row>
    <row r="508" spans="1:11" x14ac:dyDescent="0.2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</row>
    <row r="509" spans="1:11" x14ac:dyDescent="0.2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</row>
    <row r="510" spans="1:11" x14ac:dyDescent="0.2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</row>
    <row r="511" spans="1:11" x14ac:dyDescent="0.2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</row>
    <row r="512" spans="1:11" x14ac:dyDescent="0.2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</row>
    <row r="513" spans="1:11" x14ac:dyDescent="0.2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</row>
    <row r="514" spans="1:11" x14ac:dyDescent="0.2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</row>
    <row r="515" spans="1:11" x14ac:dyDescent="0.2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</row>
    <row r="516" spans="1:11" x14ac:dyDescent="0.2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</row>
    <row r="517" spans="1:11" x14ac:dyDescent="0.2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</row>
    <row r="518" spans="1:11" x14ac:dyDescent="0.2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</row>
    <row r="519" spans="1:11" x14ac:dyDescent="0.2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</row>
    <row r="520" spans="1:11" x14ac:dyDescent="0.2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</row>
    <row r="521" spans="1:11" x14ac:dyDescent="0.2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</row>
    <row r="522" spans="1:11" x14ac:dyDescent="0.2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</row>
    <row r="523" spans="1:11" x14ac:dyDescent="0.2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</row>
    <row r="524" spans="1:11" x14ac:dyDescent="0.2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</row>
    <row r="525" spans="1:11" x14ac:dyDescent="0.2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</row>
    <row r="526" spans="1:11" x14ac:dyDescent="0.2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</row>
    <row r="527" spans="1:11" x14ac:dyDescent="0.2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</row>
    <row r="528" spans="1:11" x14ac:dyDescent="0.2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</row>
    <row r="529" spans="1:11" x14ac:dyDescent="0.2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</row>
    <row r="530" spans="1:11" x14ac:dyDescent="0.2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</row>
    <row r="531" spans="1:11" x14ac:dyDescent="0.2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</row>
    <row r="532" spans="1:11" x14ac:dyDescent="0.2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</row>
    <row r="533" spans="1:11" x14ac:dyDescent="0.2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</row>
    <row r="534" spans="1:11" x14ac:dyDescent="0.2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</row>
    <row r="535" spans="1:11" x14ac:dyDescent="0.2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</row>
    <row r="536" spans="1:11" x14ac:dyDescent="0.2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</row>
    <row r="537" spans="1:11" x14ac:dyDescent="0.2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</row>
    <row r="538" spans="1:11" x14ac:dyDescent="0.2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</row>
    <row r="539" spans="1:11" x14ac:dyDescent="0.2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</row>
    <row r="540" spans="1:11" x14ac:dyDescent="0.2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</row>
    <row r="541" spans="1:11" x14ac:dyDescent="0.2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</row>
    <row r="542" spans="1:11" x14ac:dyDescent="0.2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</row>
    <row r="543" spans="1:11" x14ac:dyDescent="0.2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</row>
    <row r="544" spans="1:11" x14ac:dyDescent="0.2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</row>
    <row r="545" spans="1:11" x14ac:dyDescent="0.2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</row>
    <row r="546" spans="1:11" x14ac:dyDescent="0.2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</row>
    <row r="547" spans="1:11" x14ac:dyDescent="0.2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</row>
    <row r="548" spans="1:11" x14ac:dyDescent="0.2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</row>
    <row r="549" spans="1:11" x14ac:dyDescent="0.2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</row>
    <row r="550" spans="1:11" x14ac:dyDescent="0.2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</row>
    <row r="551" spans="1:11" x14ac:dyDescent="0.2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</row>
    <row r="552" spans="1:11" x14ac:dyDescent="0.2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</row>
    <row r="553" spans="1:11" x14ac:dyDescent="0.2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</row>
    <row r="554" spans="1:11" x14ac:dyDescent="0.2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</row>
    <row r="555" spans="1:11" x14ac:dyDescent="0.2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</row>
    <row r="556" spans="1:11" x14ac:dyDescent="0.2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</row>
    <row r="557" spans="1:11" x14ac:dyDescent="0.2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</row>
    <row r="558" spans="1:11" x14ac:dyDescent="0.2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</row>
    <row r="559" spans="1:11" x14ac:dyDescent="0.2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</row>
    <row r="560" spans="1:11" x14ac:dyDescent="0.2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</row>
    <row r="561" spans="1:11" x14ac:dyDescent="0.2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</row>
    <row r="562" spans="1:11" x14ac:dyDescent="0.2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</row>
    <row r="563" spans="1:11" x14ac:dyDescent="0.2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</row>
    <row r="564" spans="1:11" x14ac:dyDescent="0.2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</row>
    <row r="565" spans="1:11" x14ac:dyDescent="0.2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</row>
    <row r="566" spans="1:11" x14ac:dyDescent="0.2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</row>
    <row r="567" spans="1:11" x14ac:dyDescent="0.2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</row>
    <row r="568" spans="1:11" x14ac:dyDescent="0.2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</row>
    <row r="569" spans="1:11" x14ac:dyDescent="0.2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</row>
    <row r="570" spans="1:11" x14ac:dyDescent="0.2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</row>
    <row r="571" spans="1:11" x14ac:dyDescent="0.2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</row>
    <row r="572" spans="1:11" x14ac:dyDescent="0.2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</row>
    <row r="573" spans="1:11" x14ac:dyDescent="0.2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</row>
    <row r="574" spans="1:11" x14ac:dyDescent="0.2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</row>
    <row r="575" spans="1:11" x14ac:dyDescent="0.2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</row>
    <row r="576" spans="1:11" x14ac:dyDescent="0.2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</row>
    <row r="577" spans="1:11" x14ac:dyDescent="0.2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</row>
    <row r="578" spans="1:11" x14ac:dyDescent="0.2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</row>
    <row r="579" spans="1:11" x14ac:dyDescent="0.2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</row>
    <row r="580" spans="1:11" x14ac:dyDescent="0.2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</row>
    <row r="581" spans="1:11" x14ac:dyDescent="0.2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</row>
    <row r="582" spans="1:11" x14ac:dyDescent="0.2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</row>
    <row r="583" spans="1:11" x14ac:dyDescent="0.2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</row>
    <row r="584" spans="1:11" x14ac:dyDescent="0.2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</row>
    <row r="585" spans="1:11" x14ac:dyDescent="0.2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</row>
    <row r="586" spans="1:11" x14ac:dyDescent="0.2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</row>
    <row r="587" spans="1:11" x14ac:dyDescent="0.2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</row>
    <row r="588" spans="1:11" x14ac:dyDescent="0.2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</row>
    <row r="589" spans="1:11" x14ac:dyDescent="0.2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</row>
    <row r="590" spans="1:11" x14ac:dyDescent="0.2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</row>
    <row r="591" spans="1:11" x14ac:dyDescent="0.2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</row>
    <row r="592" spans="1:11" x14ac:dyDescent="0.2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</row>
    <row r="593" spans="1:11" x14ac:dyDescent="0.2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</row>
    <row r="594" spans="1:11" x14ac:dyDescent="0.2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</row>
    <row r="595" spans="1:11" x14ac:dyDescent="0.2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</row>
    <row r="596" spans="1:11" x14ac:dyDescent="0.2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</row>
    <row r="597" spans="1:11" x14ac:dyDescent="0.2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</row>
    <row r="598" spans="1:11" x14ac:dyDescent="0.2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</row>
    <row r="599" spans="1:11" x14ac:dyDescent="0.2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</row>
    <row r="600" spans="1:11" x14ac:dyDescent="0.2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</row>
    <row r="601" spans="1:11" x14ac:dyDescent="0.2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</row>
    <row r="602" spans="1:11" x14ac:dyDescent="0.2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</row>
    <row r="603" spans="1:11" x14ac:dyDescent="0.2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</row>
    <row r="604" spans="1:11" x14ac:dyDescent="0.2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</row>
    <row r="605" spans="1:11" x14ac:dyDescent="0.2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</row>
    <row r="606" spans="1:11" x14ac:dyDescent="0.2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</row>
    <row r="607" spans="1:11" x14ac:dyDescent="0.2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</row>
    <row r="608" spans="1:11" x14ac:dyDescent="0.2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</row>
    <row r="609" spans="1:11" x14ac:dyDescent="0.2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</row>
    <row r="610" spans="1:11" x14ac:dyDescent="0.2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</row>
    <row r="611" spans="1:11" x14ac:dyDescent="0.2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</row>
    <row r="612" spans="1:11" x14ac:dyDescent="0.2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</row>
    <row r="613" spans="1:11" x14ac:dyDescent="0.2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</row>
    <row r="614" spans="1:11" x14ac:dyDescent="0.2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</row>
    <row r="615" spans="1:11" x14ac:dyDescent="0.2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</row>
    <row r="616" spans="1:11" x14ac:dyDescent="0.2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</row>
    <row r="617" spans="1:11" x14ac:dyDescent="0.2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</row>
    <row r="618" spans="1:11" x14ac:dyDescent="0.2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</row>
    <row r="619" spans="1:11" x14ac:dyDescent="0.2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</row>
    <row r="620" spans="1:11" x14ac:dyDescent="0.2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</row>
    <row r="621" spans="1:11" x14ac:dyDescent="0.2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</row>
    <row r="622" spans="1:11" x14ac:dyDescent="0.2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</row>
    <row r="623" spans="1:11" x14ac:dyDescent="0.2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</row>
    <row r="624" spans="1:11" x14ac:dyDescent="0.2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</row>
    <row r="625" spans="1:11" x14ac:dyDescent="0.2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</row>
    <row r="626" spans="1:11" x14ac:dyDescent="0.2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</row>
    <row r="627" spans="1:11" x14ac:dyDescent="0.2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</row>
    <row r="628" spans="1:11" x14ac:dyDescent="0.2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</row>
    <row r="629" spans="1:11" x14ac:dyDescent="0.2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</row>
    <row r="630" spans="1:11" x14ac:dyDescent="0.2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</row>
    <row r="631" spans="1:11" x14ac:dyDescent="0.2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</row>
    <row r="632" spans="1:11" x14ac:dyDescent="0.2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</row>
    <row r="633" spans="1:11" x14ac:dyDescent="0.2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</row>
    <row r="634" spans="1:11" x14ac:dyDescent="0.2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</row>
    <row r="635" spans="1:11" x14ac:dyDescent="0.2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</row>
    <row r="636" spans="1:11" x14ac:dyDescent="0.2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</row>
    <row r="637" spans="1:11" x14ac:dyDescent="0.2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</row>
    <row r="638" spans="1:11" x14ac:dyDescent="0.2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</row>
    <row r="639" spans="1:11" x14ac:dyDescent="0.2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</row>
    <row r="640" spans="1:11" x14ac:dyDescent="0.2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</row>
    <row r="641" spans="1:11" x14ac:dyDescent="0.2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</row>
    <row r="642" spans="1:11" x14ac:dyDescent="0.2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</row>
    <row r="643" spans="1:11" x14ac:dyDescent="0.2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</row>
    <row r="644" spans="1:11" x14ac:dyDescent="0.2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</row>
    <row r="645" spans="1:11" x14ac:dyDescent="0.2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</row>
    <row r="646" spans="1:11" x14ac:dyDescent="0.2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</row>
    <row r="647" spans="1:11" x14ac:dyDescent="0.2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</row>
    <row r="648" spans="1:11" x14ac:dyDescent="0.2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</row>
    <row r="649" spans="1:11" x14ac:dyDescent="0.2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</row>
    <row r="650" spans="1:11" x14ac:dyDescent="0.2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</row>
    <row r="651" spans="1:11" x14ac:dyDescent="0.2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</row>
    <row r="652" spans="1:11" x14ac:dyDescent="0.2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</row>
    <row r="653" spans="1:11" x14ac:dyDescent="0.2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</row>
    <row r="654" spans="1:11" x14ac:dyDescent="0.2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</row>
    <row r="655" spans="1:11" x14ac:dyDescent="0.2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</row>
    <row r="656" spans="1:11" x14ac:dyDescent="0.2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</row>
    <row r="657" spans="1:11" x14ac:dyDescent="0.2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</row>
    <row r="658" spans="1:11" x14ac:dyDescent="0.2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</row>
    <row r="659" spans="1:11" x14ac:dyDescent="0.2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</row>
    <row r="660" spans="1:11" x14ac:dyDescent="0.2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</row>
    <row r="661" spans="1:11" x14ac:dyDescent="0.2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</row>
    <row r="662" spans="1:11" x14ac:dyDescent="0.2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</row>
    <row r="663" spans="1:11" x14ac:dyDescent="0.2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</row>
    <row r="664" spans="1:11" x14ac:dyDescent="0.2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</row>
    <row r="665" spans="1:11" x14ac:dyDescent="0.2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</row>
    <row r="666" spans="1:11" x14ac:dyDescent="0.2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</row>
    <row r="667" spans="1:11" x14ac:dyDescent="0.2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</row>
    <row r="668" spans="1:11" x14ac:dyDescent="0.2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</row>
    <row r="669" spans="1:11" x14ac:dyDescent="0.2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</row>
    <row r="670" spans="1:11" x14ac:dyDescent="0.2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</row>
    <row r="671" spans="1:11" x14ac:dyDescent="0.2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</row>
    <row r="672" spans="1:11" x14ac:dyDescent="0.2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</row>
    <row r="673" spans="1:11" x14ac:dyDescent="0.2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</row>
    <row r="674" spans="1:11" x14ac:dyDescent="0.2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</row>
    <row r="675" spans="1:11" x14ac:dyDescent="0.2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</row>
    <row r="676" spans="1:11" x14ac:dyDescent="0.2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</row>
    <row r="677" spans="1:11" x14ac:dyDescent="0.2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</row>
    <row r="678" spans="1:11" x14ac:dyDescent="0.2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</row>
    <row r="679" spans="1:11" x14ac:dyDescent="0.2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</row>
    <row r="680" spans="1:11" x14ac:dyDescent="0.2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</row>
    <row r="681" spans="1:11" x14ac:dyDescent="0.2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</row>
    <row r="682" spans="1:11" x14ac:dyDescent="0.2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</row>
    <row r="683" spans="1:11" x14ac:dyDescent="0.2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</row>
    <row r="684" spans="1:11" x14ac:dyDescent="0.2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</row>
    <row r="685" spans="1:11" x14ac:dyDescent="0.2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</row>
    <row r="686" spans="1:11" x14ac:dyDescent="0.2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</row>
    <row r="687" spans="1:11" x14ac:dyDescent="0.2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</row>
    <row r="688" spans="1:11" x14ac:dyDescent="0.2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</row>
    <row r="689" spans="1:11" x14ac:dyDescent="0.2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</row>
    <row r="690" spans="1:11" x14ac:dyDescent="0.2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</row>
    <row r="691" spans="1:11" x14ac:dyDescent="0.2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</row>
    <row r="692" spans="1:11" x14ac:dyDescent="0.2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</row>
    <row r="693" spans="1:11" x14ac:dyDescent="0.2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</row>
    <row r="694" spans="1:11" x14ac:dyDescent="0.2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</row>
    <row r="695" spans="1:11" x14ac:dyDescent="0.2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</row>
    <row r="696" spans="1:11" x14ac:dyDescent="0.2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</row>
    <row r="697" spans="1:11" x14ac:dyDescent="0.2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</row>
    <row r="698" spans="1:11" x14ac:dyDescent="0.2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</row>
    <row r="699" spans="1:11" x14ac:dyDescent="0.2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</row>
    <row r="700" spans="1:11" x14ac:dyDescent="0.2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</row>
    <row r="701" spans="1:11" x14ac:dyDescent="0.2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</row>
    <row r="702" spans="1:11" x14ac:dyDescent="0.2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</row>
    <row r="703" spans="1:11" x14ac:dyDescent="0.2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</row>
    <row r="704" spans="1:11" x14ac:dyDescent="0.2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</row>
    <row r="705" spans="1:11" x14ac:dyDescent="0.2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</row>
    <row r="706" spans="1:11" x14ac:dyDescent="0.2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</row>
    <row r="707" spans="1:11" x14ac:dyDescent="0.2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</row>
    <row r="708" spans="1:11" x14ac:dyDescent="0.2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</row>
    <row r="709" spans="1:11" x14ac:dyDescent="0.2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</row>
    <row r="710" spans="1:11" x14ac:dyDescent="0.2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</row>
    <row r="711" spans="1:11" x14ac:dyDescent="0.2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</row>
    <row r="712" spans="1:11" x14ac:dyDescent="0.2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</row>
    <row r="713" spans="1:11" x14ac:dyDescent="0.2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</row>
    <row r="714" spans="1:11" x14ac:dyDescent="0.2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</row>
    <row r="715" spans="1:11" x14ac:dyDescent="0.2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</row>
    <row r="716" spans="1:11" x14ac:dyDescent="0.2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</row>
    <row r="717" spans="1:11" x14ac:dyDescent="0.2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</row>
    <row r="718" spans="1:11" x14ac:dyDescent="0.2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</row>
    <row r="719" spans="1:11" x14ac:dyDescent="0.2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</row>
    <row r="720" spans="1:11" x14ac:dyDescent="0.2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</row>
    <row r="721" spans="1:11" x14ac:dyDescent="0.2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</row>
    <row r="722" spans="1:11" x14ac:dyDescent="0.2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</row>
    <row r="723" spans="1:11" x14ac:dyDescent="0.2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</row>
    <row r="724" spans="1:11" x14ac:dyDescent="0.2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</row>
    <row r="725" spans="1:11" x14ac:dyDescent="0.2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</row>
    <row r="726" spans="1:11" x14ac:dyDescent="0.2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</row>
    <row r="727" spans="1:11" x14ac:dyDescent="0.2">
      <c r="B727" s="45"/>
      <c r="C727" s="45"/>
      <c r="D727" s="45"/>
      <c r="E727" s="45"/>
      <c r="F727" s="45"/>
      <c r="G727" s="45"/>
      <c r="H727" s="45"/>
      <c r="I727" s="45"/>
      <c r="J727" s="45"/>
      <c r="K727" s="45"/>
    </row>
    <row r="728" spans="1:11" x14ac:dyDescent="0.2">
      <c r="B728" s="45"/>
      <c r="C728" s="45"/>
      <c r="D728" s="45"/>
      <c r="E728" s="45"/>
      <c r="F728" s="45"/>
      <c r="G728" s="45"/>
      <c r="H728" s="45"/>
      <c r="I728" s="45"/>
      <c r="J728" s="45"/>
      <c r="K728" s="45"/>
    </row>
    <row r="729" spans="1:11" x14ac:dyDescent="0.2">
      <c r="B729" s="45"/>
      <c r="C729" s="45"/>
      <c r="D729" s="45"/>
      <c r="E729" s="45"/>
      <c r="F729" s="45"/>
      <c r="G729" s="45"/>
      <c r="H729" s="45"/>
      <c r="I729" s="45"/>
      <c r="J729" s="45"/>
      <c r="K729" s="45"/>
    </row>
    <row r="730" spans="1:11" x14ac:dyDescent="0.2">
      <c r="B730" s="45"/>
      <c r="C730" s="45"/>
      <c r="D730" s="45"/>
      <c r="E730" s="45"/>
      <c r="F730" s="45"/>
      <c r="G730" s="45"/>
      <c r="H730" s="45"/>
      <c r="I730" s="45"/>
      <c r="J730" s="45"/>
      <c r="K730" s="45"/>
    </row>
    <row r="731" spans="1:11" x14ac:dyDescent="0.2">
      <c r="B731" s="45"/>
      <c r="C731" s="45"/>
      <c r="D731" s="45"/>
      <c r="E731" s="45"/>
      <c r="F731" s="45"/>
      <c r="G731" s="45"/>
      <c r="H731" s="45"/>
      <c r="I731" s="45"/>
      <c r="J731" s="45"/>
      <c r="K731" s="45"/>
    </row>
    <row r="732" spans="1:11" x14ac:dyDescent="0.2">
      <c r="B732" s="45"/>
      <c r="C732" s="45"/>
      <c r="D732" s="45"/>
      <c r="E732" s="45"/>
      <c r="F732" s="45"/>
      <c r="G732" s="45"/>
      <c r="H732" s="45"/>
      <c r="I732" s="45"/>
      <c r="J732" s="45"/>
      <c r="K732" s="45"/>
    </row>
    <row r="733" spans="1:11" x14ac:dyDescent="0.2">
      <c r="B733" s="45"/>
      <c r="C733" s="45"/>
      <c r="D733" s="45"/>
      <c r="E733" s="45"/>
      <c r="F733" s="45"/>
      <c r="G733" s="45"/>
      <c r="H733" s="45"/>
      <c r="I733" s="45"/>
      <c r="J733" s="45"/>
      <c r="K733" s="45"/>
    </row>
    <row r="734" spans="1:11" x14ac:dyDescent="0.2">
      <c r="B734" s="45"/>
      <c r="C734" s="45"/>
      <c r="D734" s="45"/>
      <c r="E734" s="45"/>
      <c r="F734" s="45"/>
      <c r="G734" s="45"/>
      <c r="H734" s="45"/>
      <c r="I734" s="45"/>
      <c r="J734" s="45"/>
      <c r="K734" s="45"/>
    </row>
    <row r="735" spans="1:11" x14ac:dyDescent="0.2">
      <c r="B735" s="45"/>
      <c r="C735" s="45"/>
      <c r="D735" s="45"/>
      <c r="E735" s="45"/>
      <c r="F735" s="45"/>
      <c r="G735" s="45"/>
      <c r="H735" s="45"/>
      <c r="I735" s="45"/>
      <c r="J735" s="45"/>
      <c r="K735" s="45"/>
    </row>
    <row r="736" spans="1:11" x14ac:dyDescent="0.2">
      <c r="B736" s="45"/>
      <c r="C736" s="45"/>
      <c r="D736" s="45"/>
      <c r="E736" s="45"/>
      <c r="F736" s="45"/>
      <c r="G736" s="45"/>
      <c r="H736" s="45"/>
      <c r="I736" s="45"/>
      <c r="J736" s="45"/>
      <c r="K736" s="45"/>
    </row>
    <row r="737" spans="2:11" x14ac:dyDescent="0.2">
      <c r="B737" s="45"/>
      <c r="C737" s="45"/>
      <c r="D737" s="45"/>
      <c r="E737" s="45"/>
      <c r="F737" s="45"/>
      <c r="G737" s="45"/>
      <c r="H737" s="45"/>
      <c r="I737" s="45"/>
      <c r="J737" s="45"/>
      <c r="K737" s="45"/>
    </row>
    <row r="738" spans="2:11" x14ac:dyDescent="0.2">
      <c r="B738" s="45"/>
      <c r="C738" s="45"/>
      <c r="D738" s="45"/>
      <c r="E738" s="45"/>
      <c r="F738" s="45"/>
      <c r="G738" s="45"/>
      <c r="H738" s="45"/>
      <c r="I738" s="45"/>
      <c r="J738" s="45"/>
      <c r="K738" s="45"/>
    </row>
    <row r="739" spans="2:11" x14ac:dyDescent="0.2">
      <c r="B739" s="45"/>
      <c r="C739" s="45"/>
      <c r="D739" s="45"/>
      <c r="E739" s="45"/>
      <c r="F739" s="45"/>
      <c r="G739" s="45"/>
      <c r="H739" s="45"/>
      <c r="I739" s="45"/>
      <c r="J739" s="45"/>
      <c r="K739" s="45"/>
    </row>
    <row r="740" spans="2:11" x14ac:dyDescent="0.2">
      <c r="B740" s="45"/>
      <c r="C740" s="45"/>
      <c r="D740" s="45"/>
      <c r="E740" s="45"/>
      <c r="F740" s="45"/>
      <c r="G740" s="45"/>
      <c r="H740" s="45"/>
      <c r="I740" s="45"/>
      <c r="J740" s="45"/>
      <c r="K740" s="45"/>
    </row>
    <row r="741" spans="2:11" x14ac:dyDescent="0.2">
      <c r="B741" s="45"/>
      <c r="C741" s="45"/>
      <c r="D741" s="45"/>
      <c r="E741" s="45"/>
      <c r="F741" s="45"/>
      <c r="G741" s="45"/>
      <c r="H741" s="45"/>
      <c r="I741" s="45"/>
      <c r="J741" s="45"/>
      <c r="K741" s="45"/>
    </row>
    <row r="742" spans="2:11" x14ac:dyDescent="0.2">
      <c r="B742" s="45"/>
      <c r="C742" s="45"/>
      <c r="D742" s="45"/>
      <c r="E742" s="45"/>
      <c r="F742" s="45"/>
      <c r="G742" s="45"/>
      <c r="H742" s="45"/>
      <c r="I742" s="45"/>
      <c r="J742" s="45"/>
      <c r="K742" s="45"/>
    </row>
    <row r="743" spans="2:11" x14ac:dyDescent="0.2">
      <c r="B743" s="45"/>
      <c r="C743" s="45"/>
      <c r="D743" s="45"/>
      <c r="E743" s="45"/>
      <c r="F743" s="45"/>
      <c r="G743" s="45"/>
      <c r="H743" s="45"/>
      <c r="I743" s="45"/>
      <c r="J743" s="45"/>
      <c r="K743" s="45"/>
    </row>
    <row r="744" spans="2:11" x14ac:dyDescent="0.2">
      <c r="B744" s="45"/>
      <c r="C744" s="45"/>
      <c r="D744" s="45"/>
      <c r="E744" s="45"/>
      <c r="F744" s="45"/>
      <c r="G744" s="45"/>
      <c r="H744" s="45"/>
      <c r="I744" s="45"/>
      <c r="J744" s="45"/>
      <c r="K744" s="45"/>
    </row>
    <row r="745" spans="2:11" x14ac:dyDescent="0.2">
      <c r="B745" s="45"/>
      <c r="C745" s="45"/>
      <c r="D745" s="45"/>
      <c r="E745" s="45"/>
      <c r="F745" s="45"/>
      <c r="G745" s="45"/>
      <c r="H745" s="45"/>
      <c r="I745" s="45"/>
      <c r="J745" s="45"/>
      <c r="K745" s="45"/>
    </row>
    <row r="746" spans="2:11" x14ac:dyDescent="0.2">
      <c r="B746" s="45"/>
      <c r="C746" s="45"/>
      <c r="D746" s="45"/>
      <c r="E746" s="45"/>
      <c r="F746" s="45"/>
      <c r="G746" s="45"/>
      <c r="H746" s="45"/>
      <c r="I746" s="45"/>
      <c r="J746" s="45"/>
      <c r="K746" s="45"/>
    </row>
    <row r="747" spans="2:11" x14ac:dyDescent="0.2">
      <c r="B747" s="45"/>
      <c r="C747" s="45"/>
      <c r="D747" s="45"/>
      <c r="E747" s="45"/>
      <c r="F747" s="45"/>
      <c r="G747" s="45"/>
      <c r="H747" s="45"/>
      <c r="I747" s="45"/>
      <c r="J747" s="45"/>
      <c r="K747" s="45"/>
    </row>
    <row r="748" spans="2:11" x14ac:dyDescent="0.2">
      <c r="B748" s="45"/>
      <c r="C748" s="45"/>
      <c r="D748" s="45"/>
      <c r="E748" s="45"/>
      <c r="F748" s="45"/>
      <c r="G748" s="45"/>
      <c r="H748" s="45"/>
      <c r="I748" s="45"/>
      <c r="J748" s="45"/>
      <c r="K748" s="45"/>
    </row>
    <row r="749" spans="2:11" x14ac:dyDescent="0.2">
      <c r="B749" s="45"/>
      <c r="C749" s="45"/>
      <c r="D749" s="45"/>
      <c r="E749" s="45"/>
      <c r="F749" s="45"/>
      <c r="G749" s="45"/>
      <c r="H749" s="45"/>
      <c r="I749" s="45"/>
      <c r="J749" s="45"/>
      <c r="K749" s="45"/>
    </row>
    <row r="750" spans="2:11" x14ac:dyDescent="0.2">
      <c r="B750" s="45"/>
      <c r="C750" s="45"/>
      <c r="D750" s="45"/>
      <c r="E750" s="45"/>
      <c r="F750" s="45"/>
      <c r="G750" s="45"/>
      <c r="H750" s="45"/>
      <c r="I750" s="45"/>
      <c r="J750" s="45"/>
      <c r="K750" s="45"/>
    </row>
    <row r="751" spans="2:11" x14ac:dyDescent="0.2">
      <c r="B751" s="45"/>
      <c r="C751" s="45"/>
      <c r="D751" s="45"/>
      <c r="E751" s="45"/>
      <c r="F751" s="45"/>
      <c r="G751" s="45"/>
      <c r="H751" s="45"/>
      <c r="I751" s="45"/>
      <c r="J751" s="45"/>
      <c r="K751" s="45"/>
    </row>
    <row r="752" spans="2:11" x14ac:dyDescent="0.2">
      <c r="B752" s="45"/>
      <c r="C752" s="45"/>
      <c r="D752" s="45"/>
      <c r="E752" s="45"/>
      <c r="F752" s="45"/>
      <c r="G752" s="45"/>
      <c r="H752" s="45"/>
      <c r="I752" s="45"/>
      <c r="J752" s="45"/>
      <c r="K752" s="45"/>
    </row>
    <row r="753" spans="2:11" x14ac:dyDescent="0.2">
      <c r="B753" s="45"/>
      <c r="C753" s="45"/>
      <c r="D753" s="45"/>
      <c r="E753" s="45"/>
      <c r="F753" s="45"/>
      <c r="G753" s="45"/>
      <c r="H753" s="45"/>
      <c r="I753" s="45"/>
      <c r="J753" s="45"/>
      <c r="K753" s="45"/>
    </row>
    <row r="754" spans="2:11" x14ac:dyDescent="0.2">
      <c r="B754" s="45"/>
      <c r="C754" s="45"/>
      <c r="D754" s="45"/>
      <c r="E754" s="45"/>
      <c r="F754" s="45"/>
      <c r="G754" s="45"/>
      <c r="H754" s="45"/>
      <c r="I754" s="45"/>
      <c r="J754" s="45"/>
      <c r="K754" s="45"/>
    </row>
    <row r="755" spans="2:11" x14ac:dyDescent="0.2">
      <c r="B755" s="45"/>
      <c r="C755" s="45"/>
      <c r="D755" s="45"/>
      <c r="E755" s="45"/>
      <c r="F755" s="45"/>
      <c r="G755" s="45"/>
      <c r="H755" s="45"/>
      <c r="I755" s="45"/>
      <c r="J755" s="45"/>
      <c r="K755" s="45"/>
    </row>
    <row r="756" spans="2:11" x14ac:dyDescent="0.2">
      <c r="B756" s="45"/>
      <c r="C756" s="45"/>
      <c r="D756" s="45"/>
      <c r="E756" s="45"/>
      <c r="F756" s="45"/>
      <c r="G756" s="45"/>
      <c r="H756" s="45"/>
      <c r="I756" s="45"/>
      <c r="J756" s="45"/>
      <c r="K756" s="45"/>
    </row>
    <row r="757" spans="2:11" x14ac:dyDescent="0.2">
      <c r="B757" s="45"/>
      <c r="C757" s="45"/>
      <c r="D757" s="45"/>
      <c r="E757" s="45"/>
      <c r="F757" s="45"/>
      <c r="G757" s="45"/>
      <c r="H757" s="45"/>
      <c r="I757" s="45"/>
      <c r="J757" s="45"/>
      <c r="K757" s="45"/>
    </row>
    <row r="758" spans="2:11" x14ac:dyDescent="0.2">
      <c r="B758" s="45"/>
      <c r="C758" s="45"/>
      <c r="D758" s="45"/>
      <c r="E758" s="45"/>
      <c r="F758" s="45"/>
      <c r="G758" s="45"/>
      <c r="H758" s="45"/>
      <c r="I758" s="45"/>
      <c r="J758" s="45"/>
      <c r="K758" s="45"/>
    </row>
    <row r="759" spans="2:11" x14ac:dyDescent="0.2">
      <c r="B759" s="45"/>
      <c r="C759" s="45"/>
      <c r="D759" s="45"/>
      <c r="E759" s="45"/>
      <c r="F759" s="45"/>
      <c r="G759" s="45"/>
      <c r="H759" s="45"/>
      <c r="I759" s="45"/>
      <c r="J759" s="45"/>
      <c r="K759" s="45"/>
    </row>
    <row r="760" spans="2:11" x14ac:dyDescent="0.2">
      <c r="B760" s="45"/>
      <c r="C760" s="45"/>
      <c r="D760" s="45"/>
      <c r="E760" s="45"/>
      <c r="F760" s="45"/>
      <c r="G760" s="45"/>
      <c r="H760" s="45"/>
      <c r="I760" s="45"/>
      <c r="J760" s="45"/>
      <c r="K760" s="45"/>
    </row>
    <row r="761" spans="2:11" x14ac:dyDescent="0.2">
      <c r="B761" s="45"/>
      <c r="C761" s="45"/>
      <c r="D761" s="45"/>
      <c r="E761" s="45"/>
      <c r="F761" s="45"/>
      <c r="G761" s="45"/>
      <c r="H761" s="45"/>
      <c r="I761" s="45"/>
      <c r="J761" s="45"/>
      <c r="K761" s="45"/>
    </row>
    <row r="762" spans="2:11" x14ac:dyDescent="0.2">
      <c r="B762" s="45"/>
      <c r="C762" s="45"/>
      <c r="D762" s="45"/>
      <c r="E762" s="45"/>
      <c r="F762" s="45"/>
      <c r="G762" s="45"/>
      <c r="H762" s="45"/>
      <c r="I762" s="45"/>
      <c r="J762" s="45"/>
      <c r="K762" s="45"/>
    </row>
    <row r="763" spans="2:11" x14ac:dyDescent="0.2">
      <c r="B763" s="45"/>
      <c r="C763" s="45"/>
      <c r="D763" s="45"/>
      <c r="E763" s="45"/>
      <c r="F763" s="45"/>
      <c r="G763" s="45"/>
      <c r="H763" s="45"/>
      <c r="I763" s="45"/>
      <c r="J763" s="45"/>
      <c r="K763" s="45"/>
    </row>
    <row r="764" spans="2:11" x14ac:dyDescent="0.2">
      <c r="B764" s="45"/>
      <c r="C764" s="45"/>
      <c r="D764" s="45"/>
      <c r="E764" s="45"/>
      <c r="F764" s="45"/>
      <c r="G764" s="45"/>
      <c r="H764" s="45"/>
      <c r="I764" s="45"/>
      <c r="J764" s="45"/>
      <c r="K764" s="45"/>
    </row>
    <row r="765" spans="2:11" x14ac:dyDescent="0.2">
      <c r="B765" s="45"/>
      <c r="C765" s="45"/>
      <c r="D765" s="45"/>
      <c r="E765" s="45"/>
      <c r="F765" s="45"/>
      <c r="G765" s="45"/>
      <c r="H765" s="45"/>
      <c r="I765" s="45"/>
      <c r="J765" s="45"/>
      <c r="K765" s="45"/>
    </row>
    <row r="766" spans="2:11" x14ac:dyDescent="0.2">
      <c r="B766" s="45"/>
      <c r="C766" s="45"/>
      <c r="D766" s="45"/>
      <c r="E766" s="45"/>
      <c r="F766" s="45"/>
      <c r="G766" s="45"/>
      <c r="H766" s="45"/>
      <c r="I766" s="45"/>
      <c r="J766" s="45"/>
      <c r="K766" s="45"/>
    </row>
    <row r="767" spans="2:11" x14ac:dyDescent="0.2">
      <c r="B767" s="45"/>
      <c r="C767" s="45"/>
      <c r="D767" s="45"/>
      <c r="E767" s="45"/>
      <c r="F767" s="45"/>
      <c r="G767" s="45"/>
      <c r="H767" s="45"/>
      <c r="I767" s="45"/>
      <c r="J767" s="45"/>
      <c r="K767" s="45"/>
    </row>
    <row r="768" spans="2:11" x14ac:dyDescent="0.2">
      <c r="B768" s="45"/>
      <c r="C768" s="45"/>
      <c r="D768" s="45"/>
      <c r="E768" s="45"/>
      <c r="F768" s="45"/>
      <c r="G768" s="45"/>
      <c r="H768" s="45"/>
      <c r="I768" s="45"/>
      <c r="J768" s="45"/>
      <c r="K768" s="45"/>
    </row>
    <row r="769" spans="2:11" x14ac:dyDescent="0.2">
      <c r="B769" s="45"/>
      <c r="C769" s="45"/>
      <c r="D769" s="45"/>
      <c r="E769" s="45"/>
      <c r="F769" s="45"/>
      <c r="G769" s="45"/>
      <c r="H769" s="45"/>
      <c r="I769" s="45"/>
      <c r="J769" s="45"/>
      <c r="K769" s="45"/>
    </row>
    <row r="770" spans="2:11" x14ac:dyDescent="0.2">
      <c r="B770" s="45"/>
      <c r="C770" s="45"/>
      <c r="D770" s="45"/>
      <c r="E770" s="45"/>
      <c r="F770" s="45"/>
      <c r="G770" s="45"/>
      <c r="H770" s="45"/>
      <c r="I770" s="45"/>
      <c r="J770" s="45"/>
      <c r="K770" s="45"/>
    </row>
    <row r="771" spans="2:11" x14ac:dyDescent="0.2">
      <c r="B771" s="45"/>
      <c r="C771" s="45"/>
      <c r="D771" s="45"/>
      <c r="E771" s="45"/>
      <c r="F771" s="45"/>
      <c r="G771" s="45"/>
      <c r="H771" s="45"/>
      <c r="I771" s="45"/>
      <c r="J771" s="45"/>
      <c r="K771" s="45"/>
    </row>
    <row r="772" spans="2:11" x14ac:dyDescent="0.2">
      <c r="B772" s="45"/>
      <c r="C772" s="45"/>
      <c r="D772" s="45"/>
      <c r="E772" s="45"/>
      <c r="F772" s="45"/>
      <c r="G772" s="45"/>
      <c r="H772" s="45"/>
      <c r="I772" s="45"/>
      <c r="J772" s="45"/>
      <c r="K772" s="45"/>
    </row>
    <row r="773" spans="2:11" x14ac:dyDescent="0.2">
      <c r="B773" s="45"/>
      <c r="C773" s="45"/>
      <c r="D773" s="45"/>
      <c r="E773" s="45"/>
      <c r="F773" s="45"/>
      <c r="G773" s="45"/>
      <c r="H773" s="45"/>
      <c r="I773" s="45"/>
      <c r="J773" s="45"/>
      <c r="K773" s="45"/>
    </row>
    <row r="774" spans="2:11" x14ac:dyDescent="0.2">
      <c r="B774" s="45"/>
      <c r="C774" s="45"/>
      <c r="D774" s="45"/>
      <c r="E774" s="45"/>
      <c r="F774" s="45"/>
      <c r="G774" s="45"/>
      <c r="H774" s="45"/>
      <c r="I774" s="45"/>
      <c r="J774" s="45"/>
      <c r="K774" s="45"/>
    </row>
    <row r="775" spans="2:11" x14ac:dyDescent="0.2">
      <c r="B775" s="45"/>
      <c r="C775" s="45"/>
      <c r="D775" s="45"/>
      <c r="E775" s="45"/>
      <c r="F775" s="45"/>
      <c r="G775" s="45"/>
      <c r="H775" s="45"/>
      <c r="I775" s="45"/>
      <c r="J775" s="45"/>
      <c r="K775" s="45"/>
    </row>
    <row r="776" spans="2:11" x14ac:dyDescent="0.2">
      <c r="B776" s="45"/>
      <c r="C776" s="45"/>
      <c r="D776" s="45"/>
      <c r="E776" s="45"/>
      <c r="F776" s="45"/>
      <c r="G776" s="45"/>
      <c r="H776" s="45"/>
      <c r="I776" s="45"/>
      <c r="J776" s="45"/>
      <c r="K776" s="45"/>
    </row>
    <row r="777" spans="2:11" x14ac:dyDescent="0.2">
      <c r="B777" s="45"/>
      <c r="C777" s="45"/>
      <c r="D777" s="45"/>
      <c r="E777" s="45"/>
      <c r="F777" s="45"/>
      <c r="G777" s="45"/>
      <c r="H777" s="45"/>
      <c r="I777" s="45"/>
      <c r="J777" s="45"/>
      <c r="K777" s="45"/>
    </row>
    <row r="778" spans="2:11" x14ac:dyDescent="0.2">
      <c r="B778" s="45"/>
      <c r="C778" s="45"/>
      <c r="D778" s="45"/>
      <c r="E778" s="45"/>
      <c r="F778" s="45"/>
      <c r="G778" s="45"/>
      <c r="H778" s="45"/>
      <c r="I778" s="45"/>
      <c r="J778" s="45"/>
      <c r="K778" s="45"/>
    </row>
    <row r="779" spans="2:11" x14ac:dyDescent="0.2">
      <c r="B779" s="45"/>
      <c r="C779" s="45"/>
      <c r="D779" s="45"/>
      <c r="E779" s="45"/>
      <c r="F779" s="45"/>
      <c r="G779" s="45"/>
      <c r="H779" s="45"/>
      <c r="I779" s="45"/>
      <c r="J779" s="45"/>
      <c r="K779" s="45"/>
    </row>
    <row r="780" spans="2:11" x14ac:dyDescent="0.2">
      <c r="B780" s="45"/>
      <c r="C780" s="45"/>
      <c r="D780" s="45"/>
      <c r="E780" s="45"/>
      <c r="F780" s="45"/>
      <c r="G780" s="45"/>
      <c r="H780" s="45"/>
      <c r="I780" s="45"/>
      <c r="J780" s="45"/>
      <c r="K780" s="45"/>
    </row>
    <row r="781" spans="2:11" x14ac:dyDescent="0.2">
      <c r="B781" s="45"/>
      <c r="C781" s="45"/>
      <c r="D781" s="45"/>
      <c r="E781" s="45"/>
      <c r="F781" s="45"/>
      <c r="G781" s="45"/>
      <c r="H781" s="45"/>
      <c r="I781" s="45"/>
      <c r="J781" s="45"/>
      <c r="K781" s="45"/>
    </row>
    <row r="782" spans="2:11" x14ac:dyDescent="0.2">
      <c r="B782" s="45"/>
      <c r="C782" s="45"/>
      <c r="D782" s="45"/>
      <c r="E782" s="45"/>
      <c r="F782" s="45"/>
      <c r="G782" s="45"/>
      <c r="H782" s="45"/>
      <c r="I782" s="45"/>
      <c r="J782" s="45"/>
      <c r="K782" s="45"/>
    </row>
    <row r="783" spans="2:11" x14ac:dyDescent="0.2">
      <c r="B783" s="45"/>
      <c r="C783" s="45"/>
      <c r="D783" s="45"/>
      <c r="E783" s="45"/>
      <c r="F783" s="45"/>
      <c r="G783" s="45"/>
      <c r="H783" s="45"/>
      <c r="I783" s="45"/>
      <c r="J783" s="45"/>
      <c r="K783" s="45"/>
    </row>
    <row r="784" spans="2:11" x14ac:dyDescent="0.2">
      <c r="B784" s="45"/>
      <c r="C784" s="45"/>
      <c r="D784" s="45"/>
      <c r="E784" s="45"/>
      <c r="F784" s="45"/>
      <c r="G784" s="45"/>
      <c r="H784" s="45"/>
      <c r="I784" s="45"/>
      <c r="J784" s="45"/>
      <c r="K784" s="45"/>
    </row>
    <row r="785" spans="2:11" x14ac:dyDescent="0.2">
      <c r="B785" s="45"/>
      <c r="C785" s="45"/>
      <c r="D785" s="45"/>
      <c r="E785" s="45"/>
      <c r="F785" s="45"/>
      <c r="G785" s="45"/>
      <c r="H785" s="45"/>
      <c r="I785" s="45"/>
      <c r="J785" s="45"/>
      <c r="K785" s="45"/>
    </row>
    <row r="786" spans="2:11" x14ac:dyDescent="0.2">
      <c r="B786" s="45"/>
      <c r="C786" s="45"/>
      <c r="D786" s="45"/>
      <c r="E786" s="45"/>
      <c r="F786" s="45"/>
      <c r="G786" s="45"/>
      <c r="H786" s="45"/>
      <c r="I786" s="45"/>
      <c r="J786" s="45"/>
      <c r="K786" s="45"/>
    </row>
    <row r="787" spans="2:11" x14ac:dyDescent="0.2">
      <c r="B787" s="45"/>
      <c r="C787" s="45"/>
      <c r="D787" s="45"/>
      <c r="E787" s="45"/>
      <c r="F787" s="45"/>
      <c r="G787" s="45"/>
      <c r="H787" s="45"/>
      <c r="I787" s="45"/>
      <c r="J787" s="45"/>
      <c r="K787" s="45"/>
    </row>
    <row r="788" spans="2:11" x14ac:dyDescent="0.2">
      <c r="B788" s="45"/>
      <c r="C788" s="45"/>
      <c r="D788" s="45"/>
      <c r="E788" s="45"/>
      <c r="F788" s="45"/>
      <c r="G788" s="45"/>
      <c r="H788" s="45"/>
      <c r="I788" s="45"/>
      <c r="J788" s="45"/>
      <c r="K788" s="45"/>
    </row>
    <row r="789" spans="2:11" x14ac:dyDescent="0.2">
      <c r="B789" s="45"/>
      <c r="C789" s="45"/>
      <c r="D789" s="45"/>
      <c r="E789" s="45"/>
      <c r="F789" s="45"/>
      <c r="G789" s="45"/>
      <c r="H789" s="45"/>
      <c r="I789" s="45"/>
      <c r="J789" s="45"/>
      <c r="K789" s="45"/>
    </row>
    <row r="790" spans="2:11" x14ac:dyDescent="0.2">
      <c r="B790" s="45"/>
      <c r="C790" s="45"/>
      <c r="D790" s="45"/>
      <c r="E790" s="45"/>
      <c r="F790" s="45"/>
      <c r="G790" s="45"/>
      <c r="H790" s="45"/>
      <c r="I790" s="45"/>
      <c r="J790" s="45"/>
      <c r="K790" s="45"/>
    </row>
    <row r="791" spans="2:11" x14ac:dyDescent="0.2">
      <c r="B791" s="45"/>
      <c r="C791" s="45"/>
      <c r="D791" s="45"/>
      <c r="E791" s="45"/>
      <c r="F791" s="45"/>
      <c r="G791" s="45"/>
      <c r="H791" s="45"/>
      <c r="I791" s="45"/>
      <c r="J791" s="45"/>
      <c r="K791" s="45"/>
    </row>
    <row r="792" spans="2:11" x14ac:dyDescent="0.2">
      <c r="B792" s="45"/>
      <c r="C792" s="45"/>
      <c r="D792" s="45"/>
      <c r="E792" s="45"/>
      <c r="F792" s="45"/>
      <c r="G792" s="45"/>
      <c r="H792" s="45"/>
      <c r="I792" s="45"/>
      <c r="J792" s="45"/>
      <c r="K792" s="45"/>
    </row>
    <row r="793" spans="2:11" x14ac:dyDescent="0.2">
      <c r="B793" s="45"/>
      <c r="C793" s="45"/>
      <c r="D793" s="45"/>
      <c r="E793" s="45"/>
      <c r="F793" s="45"/>
      <c r="G793" s="45"/>
      <c r="H793" s="45"/>
      <c r="I793" s="45"/>
      <c r="J793" s="45"/>
      <c r="K793" s="45"/>
    </row>
    <row r="794" spans="2:11" x14ac:dyDescent="0.2">
      <c r="B794" s="45"/>
      <c r="C794" s="45"/>
      <c r="D794" s="45"/>
      <c r="E794" s="45"/>
      <c r="F794" s="45"/>
      <c r="G794" s="45"/>
      <c r="H794" s="45"/>
      <c r="I794" s="45"/>
      <c r="J794" s="45"/>
      <c r="K794" s="45"/>
    </row>
    <row r="795" spans="2:11" x14ac:dyDescent="0.2">
      <c r="B795" s="45"/>
      <c r="C795" s="45"/>
      <c r="D795" s="45"/>
      <c r="E795" s="45"/>
      <c r="F795" s="45"/>
      <c r="G795" s="45"/>
      <c r="H795" s="45"/>
      <c r="I795" s="45"/>
      <c r="J795" s="45"/>
      <c r="K795" s="45"/>
    </row>
    <row r="796" spans="2:11" x14ac:dyDescent="0.2">
      <c r="B796" s="45"/>
      <c r="C796" s="45"/>
      <c r="D796" s="45"/>
      <c r="E796" s="45"/>
      <c r="F796" s="45"/>
      <c r="G796" s="45"/>
      <c r="H796" s="45"/>
      <c r="I796" s="45"/>
      <c r="J796" s="45"/>
      <c r="K796" s="45"/>
    </row>
    <row r="797" spans="2:11" x14ac:dyDescent="0.2">
      <c r="B797" s="45"/>
      <c r="C797" s="45"/>
      <c r="D797" s="45"/>
      <c r="E797" s="45"/>
      <c r="F797" s="45"/>
      <c r="G797" s="45"/>
      <c r="H797" s="45"/>
      <c r="I797" s="45"/>
      <c r="J797" s="45"/>
      <c r="K797" s="45"/>
    </row>
    <row r="798" spans="2:11" x14ac:dyDescent="0.2">
      <c r="B798" s="45"/>
      <c r="C798" s="45"/>
      <c r="D798" s="45"/>
      <c r="E798" s="45"/>
      <c r="F798" s="45"/>
      <c r="G798" s="45"/>
      <c r="H798" s="45"/>
      <c r="I798" s="45"/>
      <c r="J798" s="45"/>
      <c r="K798" s="45"/>
    </row>
    <row r="799" spans="2:11" x14ac:dyDescent="0.2">
      <c r="B799" s="45"/>
      <c r="C799" s="45"/>
      <c r="D799" s="45"/>
      <c r="E799" s="45"/>
      <c r="F799" s="45"/>
      <c r="G799" s="45"/>
      <c r="H799" s="45"/>
      <c r="I799" s="45"/>
      <c r="J799" s="45"/>
      <c r="K799" s="45"/>
    </row>
    <row r="800" spans="2:11" x14ac:dyDescent="0.2">
      <c r="B800" s="45"/>
      <c r="C800" s="45"/>
      <c r="D800" s="45"/>
      <c r="E800" s="45"/>
      <c r="F800" s="45"/>
      <c r="G800" s="45"/>
      <c r="H800" s="45"/>
      <c r="I800" s="45"/>
      <c r="J800" s="45"/>
      <c r="K800" s="45"/>
    </row>
    <row r="801" spans="2:11" x14ac:dyDescent="0.2">
      <c r="B801" s="45"/>
      <c r="C801" s="45"/>
      <c r="D801" s="45"/>
      <c r="E801" s="45"/>
      <c r="F801" s="45"/>
      <c r="G801" s="45"/>
      <c r="H801" s="45"/>
      <c r="I801" s="45"/>
      <c r="J801" s="45"/>
      <c r="K801" s="45"/>
    </row>
    <row r="802" spans="2:11" x14ac:dyDescent="0.2">
      <c r="B802" s="45"/>
      <c r="C802" s="45"/>
      <c r="D802" s="45"/>
      <c r="E802" s="45"/>
      <c r="F802" s="45"/>
      <c r="G802" s="45"/>
      <c r="H802" s="45"/>
      <c r="I802" s="45"/>
      <c r="J802" s="45"/>
      <c r="K802" s="45"/>
    </row>
    <row r="803" spans="2:11" x14ac:dyDescent="0.2">
      <c r="B803" s="45"/>
      <c r="C803" s="45"/>
      <c r="D803" s="45"/>
      <c r="E803" s="45"/>
      <c r="F803" s="45"/>
      <c r="G803" s="45"/>
      <c r="H803" s="45"/>
      <c r="I803" s="45"/>
      <c r="J803" s="45"/>
      <c r="K803" s="45"/>
    </row>
    <row r="804" spans="2:11" x14ac:dyDescent="0.2">
      <c r="B804" s="45"/>
      <c r="C804" s="45"/>
      <c r="D804" s="45"/>
      <c r="E804" s="45"/>
      <c r="F804" s="45"/>
      <c r="G804" s="45"/>
      <c r="H804" s="45"/>
      <c r="I804" s="45"/>
      <c r="J804" s="45"/>
      <c r="K804" s="45"/>
    </row>
    <row r="805" spans="2:11" x14ac:dyDescent="0.2">
      <c r="B805" s="45"/>
      <c r="C805" s="45"/>
      <c r="D805" s="45"/>
      <c r="E805" s="45"/>
      <c r="F805" s="45"/>
      <c r="G805" s="45"/>
      <c r="H805" s="45"/>
      <c r="I805" s="45"/>
      <c r="J805" s="45"/>
      <c r="K805" s="45"/>
    </row>
    <row r="806" spans="2:11" x14ac:dyDescent="0.2">
      <c r="B806" s="45"/>
      <c r="C806" s="45"/>
      <c r="D806" s="45"/>
      <c r="E806" s="45"/>
      <c r="F806" s="45"/>
      <c r="G806" s="45"/>
      <c r="H806" s="45"/>
      <c r="I806" s="45"/>
      <c r="J806" s="45"/>
      <c r="K806" s="45"/>
    </row>
    <row r="807" spans="2:11" x14ac:dyDescent="0.2">
      <c r="B807" s="45"/>
      <c r="C807" s="45"/>
      <c r="D807" s="45"/>
      <c r="E807" s="45"/>
      <c r="F807" s="45"/>
      <c r="G807" s="45"/>
      <c r="H807" s="45"/>
      <c r="I807" s="45"/>
      <c r="J807" s="45"/>
      <c r="K807" s="45"/>
    </row>
    <row r="808" spans="2:11" x14ac:dyDescent="0.2">
      <c r="B808" s="45"/>
      <c r="C808" s="45"/>
      <c r="D808" s="45"/>
      <c r="E808" s="45"/>
      <c r="F808" s="45"/>
      <c r="G808" s="45"/>
      <c r="H808" s="45"/>
      <c r="I808" s="45"/>
      <c r="J808" s="45"/>
      <c r="K808" s="45"/>
    </row>
    <row r="809" spans="2:11" x14ac:dyDescent="0.2">
      <c r="B809" s="45"/>
      <c r="C809" s="45"/>
      <c r="D809" s="45"/>
      <c r="E809" s="45"/>
      <c r="F809" s="45"/>
      <c r="G809" s="45"/>
      <c r="H809" s="45"/>
      <c r="I809" s="45"/>
      <c r="J809" s="45"/>
      <c r="K809" s="45"/>
    </row>
    <row r="810" spans="2:11" x14ac:dyDescent="0.2">
      <c r="B810" s="45"/>
      <c r="C810" s="45"/>
      <c r="D810" s="45"/>
      <c r="E810" s="45"/>
      <c r="F810" s="45"/>
      <c r="G810" s="45"/>
      <c r="H810" s="45"/>
      <c r="I810" s="45"/>
      <c r="J810" s="45"/>
      <c r="K810" s="45"/>
    </row>
    <row r="811" spans="2:11" x14ac:dyDescent="0.2">
      <c r="B811" s="45"/>
      <c r="C811" s="45"/>
      <c r="D811" s="45"/>
      <c r="E811" s="45"/>
      <c r="F811" s="45"/>
      <c r="G811" s="45"/>
      <c r="H811" s="45"/>
      <c r="I811" s="45"/>
      <c r="J811" s="45"/>
      <c r="K811" s="45"/>
    </row>
    <row r="812" spans="2:11" x14ac:dyDescent="0.2">
      <c r="B812" s="45"/>
      <c r="C812" s="45"/>
      <c r="D812" s="45"/>
      <c r="E812" s="45"/>
      <c r="F812" s="45"/>
      <c r="G812" s="45"/>
      <c r="H812" s="45"/>
      <c r="I812" s="45"/>
      <c r="J812" s="45"/>
      <c r="K812" s="45"/>
    </row>
    <row r="813" spans="2:11" x14ac:dyDescent="0.2">
      <c r="B813" s="45"/>
      <c r="C813" s="45"/>
      <c r="D813" s="45"/>
      <c r="E813" s="45"/>
      <c r="F813" s="45"/>
      <c r="G813" s="45"/>
      <c r="H813" s="45"/>
      <c r="I813" s="45"/>
      <c r="J813" s="45"/>
      <c r="K813" s="45"/>
    </row>
    <row r="814" spans="2:11" x14ac:dyDescent="0.2">
      <c r="B814" s="45"/>
      <c r="C814" s="45"/>
      <c r="D814" s="45"/>
      <c r="E814" s="45"/>
      <c r="F814" s="45"/>
      <c r="G814" s="45"/>
      <c r="H814" s="45"/>
      <c r="I814" s="45"/>
      <c r="J814" s="45"/>
      <c r="K814" s="45"/>
    </row>
    <row r="815" spans="2:11" x14ac:dyDescent="0.2">
      <c r="B815" s="45"/>
      <c r="C815" s="45"/>
      <c r="D815" s="45"/>
      <c r="E815" s="45"/>
      <c r="F815" s="45"/>
      <c r="G815" s="45"/>
      <c r="H815" s="45"/>
      <c r="I815" s="45"/>
      <c r="J815" s="45"/>
      <c r="K815" s="45"/>
    </row>
    <row r="816" spans="2:11" x14ac:dyDescent="0.2">
      <c r="B816" s="45"/>
      <c r="C816" s="45"/>
      <c r="D816" s="45"/>
      <c r="E816" s="45"/>
      <c r="F816" s="45"/>
      <c r="G816" s="45"/>
      <c r="H816" s="45"/>
      <c r="I816" s="45"/>
      <c r="J816" s="45"/>
      <c r="K816" s="45"/>
    </row>
    <row r="817" spans="2:11" x14ac:dyDescent="0.2">
      <c r="B817" s="45"/>
      <c r="C817" s="45"/>
      <c r="D817" s="45"/>
      <c r="E817" s="45"/>
      <c r="F817" s="45"/>
      <c r="G817" s="45"/>
      <c r="H817" s="45"/>
      <c r="I817" s="45"/>
      <c r="J817" s="45"/>
      <c r="K817" s="45"/>
    </row>
    <row r="818" spans="2:11" x14ac:dyDescent="0.2">
      <c r="B818" s="45"/>
      <c r="C818" s="45"/>
      <c r="D818" s="45"/>
      <c r="E818" s="45"/>
      <c r="F818" s="45"/>
      <c r="G818" s="45"/>
      <c r="H818" s="45"/>
      <c r="I818" s="45"/>
      <c r="J818" s="45"/>
      <c r="K818" s="45"/>
    </row>
    <row r="819" spans="2:11" x14ac:dyDescent="0.2">
      <c r="B819" s="45"/>
      <c r="C819" s="45"/>
      <c r="D819" s="45"/>
      <c r="E819" s="45"/>
      <c r="F819" s="45"/>
      <c r="G819" s="45"/>
      <c r="H819" s="45"/>
      <c r="I819" s="45"/>
      <c r="J819" s="45"/>
      <c r="K819" s="45"/>
    </row>
    <row r="820" spans="2:11" x14ac:dyDescent="0.2">
      <c r="B820" s="45"/>
      <c r="C820" s="45"/>
      <c r="D820" s="45"/>
      <c r="E820" s="45"/>
      <c r="F820" s="45"/>
      <c r="G820" s="45"/>
      <c r="H820" s="45"/>
      <c r="I820" s="45"/>
      <c r="J820" s="45"/>
      <c r="K820" s="45"/>
    </row>
    <row r="821" spans="2:11" x14ac:dyDescent="0.2">
      <c r="B821" s="45"/>
      <c r="C821" s="45"/>
      <c r="D821" s="45"/>
      <c r="E821" s="45"/>
      <c r="F821" s="45"/>
      <c r="G821" s="45"/>
      <c r="H821" s="45"/>
      <c r="I821" s="45"/>
      <c r="J821" s="45"/>
      <c r="K821" s="45"/>
    </row>
    <row r="822" spans="2:11" x14ac:dyDescent="0.2">
      <c r="B822" s="45"/>
      <c r="C822" s="45"/>
      <c r="D822" s="45"/>
      <c r="E822" s="45"/>
      <c r="F822" s="45"/>
      <c r="G822" s="45"/>
      <c r="H822" s="45"/>
      <c r="I822" s="45"/>
      <c r="J822" s="45"/>
      <c r="K822" s="45"/>
    </row>
    <row r="823" spans="2:11" x14ac:dyDescent="0.2">
      <c r="B823" s="45"/>
      <c r="C823" s="45"/>
      <c r="D823" s="45"/>
      <c r="E823" s="45"/>
      <c r="F823" s="45"/>
      <c r="G823" s="45"/>
      <c r="H823" s="45"/>
      <c r="I823" s="45"/>
      <c r="J823" s="45"/>
      <c r="K823" s="45"/>
    </row>
    <row r="824" spans="2:11" x14ac:dyDescent="0.2">
      <c r="B824" s="45"/>
      <c r="C824" s="45"/>
      <c r="D824" s="45"/>
      <c r="E824" s="45"/>
      <c r="F824" s="45"/>
      <c r="G824" s="45"/>
      <c r="H824" s="45"/>
      <c r="I824" s="45"/>
      <c r="J824" s="45"/>
      <c r="K824" s="45"/>
    </row>
    <row r="825" spans="2:11" x14ac:dyDescent="0.2">
      <c r="B825" s="45"/>
      <c r="C825" s="45"/>
      <c r="D825" s="45"/>
      <c r="E825" s="45"/>
      <c r="F825" s="45"/>
      <c r="G825" s="45"/>
      <c r="H825" s="45"/>
      <c r="I825" s="45"/>
      <c r="J825" s="45"/>
      <c r="K825" s="45"/>
    </row>
    <row r="826" spans="2:11" x14ac:dyDescent="0.2">
      <c r="B826" s="45"/>
      <c r="C826" s="45"/>
      <c r="D826" s="45"/>
      <c r="E826" s="45"/>
      <c r="F826" s="45"/>
      <c r="G826" s="45"/>
      <c r="H826" s="45"/>
      <c r="I826" s="45"/>
      <c r="J826" s="45"/>
      <c r="K826" s="45"/>
    </row>
    <row r="827" spans="2:11" x14ac:dyDescent="0.2">
      <c r="B827" s="45"/>
      <c r="C827" s="45"/>
      <c r="D827" s="45"/>
      <c r="E827" s="45"/>
      <c r="F827" s="45"/>
      <c r="G827" s="45"/>
      <c r="H827" s="45"/>
      <c r="I827" s="45"/>
      <c r="J827" s="45"/>
      <c r="K827" s="45"/>
    </row>
    <row r="828" spans="2:11" x14ac:dyDescent="0.2">
      <c r="B828" s="45"/>
      <c r="C828" s="45"/>
      <c r="D828" s="45"/>
      <c r="E828" s="45"/>
      <c r="F828" s="45"/>
      <c r="G828" s="45"/>
      <c r="H828" s="45"/>
      <c r="I828" s="45"/>
      <c r="J828" s="45"/>
      <c r="K828" s="45"/>
    </row>
    <row r="829" spans="2:11" x14ac:dyDescent="0.2">
      <c r="B829" s="45"/>
      <c r="C829" s="45"/>
      <c r="D829" s="45"/>
      <c r="E829" s="45"/>
      <c r="F829" s="45"/>
      <c r="G829" s="45"/>
      <c r="H829" s="45"/>
      <c r="I829" s="45"/>
      <c r="J829" s="45"/>
      <c r="K829" s="45"/>
    </row>
    <row r="830" spans="2:11" x14ac:dyDescent="0.2">
      <c r="B830" s="45"/>
      <c r="C830" s="45"/>
      <c r="D830" s="45"/>
      <c r="E830" s="45"/>
      <c r="F830" s="45"/>
      <c r="G830" s="45"/>
      <c r="H830" s="45"/>
      <c r="I830" s="45"/>
      <c r="J830" s="45"/>
      <c r="K830" s="45"/>
    </row>
    <row r="831" spans="2:11" x14ac:dyDescent="0.2">
      <c r="B831" s="45"/>
      <c r="C831" s="45"/>
      <c r="D831" s="45"/>
      <c r="E831" s="45"/>
      <c r="F831" s="45"/>
      <c r="G831" s="45"/>
      <c r="H831" s="45"/>
      <c r="I831" s="45"/>
      <c r="J831" s="45"/>
      <c r="K831" s="45"/>
    </row>
    <row r="832" spans="2:11" x14ac:dyDescent="0.2">
      <c r="B832" s="45"/>
      <c r="C832" s="45"/>
      <c r="D832" s="45"/>
      <c r="E832" s="45"/>
      <c r="F832" s="45"/>
      <c r="G832" s="45"/>
      <c r="H832" s="45"/>
      <c r="I832" s="45"/>
      <c r="J832" s="45"/>
      <c r="K832" s="45"/>
    </row>
    <row r="833" spans="2:11" x14ac:dyDescent="0.2">
      <c r="B833" s="45"/>
      <c r="C833" s="45"/>
      <c r="D833" s="45"/>
      <c r="E833" s="45"/>
      <c r="F833" s="45"/>
      <c r="G833" s="45"/>
      <c r="H833" s="45"/>
      <c r="I833" s="45"/>
      <c r="J833" s="45"/>
      <c r="K833" s="45"/>
    </row>
    <row r="834" spans="2:11" x14ac:dyDescent="0.2">
      <c r="B834" s="45"/>
      <c r="C834" s="45"/>
      <c r="D834" s="45"/>
      <c r="E834" s="45"/>
      <c r="F834" s="45"/>
      <c r="G834" s="45"/>
      <c r="H834" s="45"/>
      <c r="I834" s="45"/>
      <c r="J834" s="45"/>
      <c r="K834" s="45"/>
    </row>
    <row r="835" spans="2:11" x14ac:dyDescent="0.2">
      <c r="B835" s="45"/>
      <c r="C835" s="45"/>
      <c r="D835" s="45"/>
      <c r="E835" s="45"/>
      <c r="F835" s="45"/>
      <c r="G835" s="45"/>
      <c r="H835" s="45"/>
      <c r="I835" s="45"/>
      <c r="J835" s="45"/>
      <c r="K835" s="45"/>
    </row>
    <row r="836" spans="2:11" x14ac:dyDescent="0.2">
      <c r="B836" s="45"/>
      <c r="C836" s="45"/>
      <c r="D836" s="45"/>
      <c r="E836" s="45"/>
      <c r="F836" s="45"/>
      <c r="G836" s="45"/>
      <c r="H836" s="45"/>
      <c r="I836" s="45"/>
      <c r="J836" s="45"/>
      <c r="K836" s="45"/>
    </row>
    <row r="837" spans="2:11" x14ac:dyDescent="0.2">
      <c r="B837" s="45"/>
      <c r="C837" s="45"/>
      <c r="D837" s="45"/>
      <c r="E837" s="45"/>
      <c r="F837" s="45"/>
      <c r="G837" s="45"/>
      <c r="H837" s="45"/>
      <c r="I837" s="45"/>
      <c r="J837" s="45"/>
      <c r="K837" s="45"/>
    </row>
    <row r="838" spans="2:11" x14ac:dyDescent="0.2">
      <c r="B838" s="45"/>
      <c r="C838" s="45"/>
      <c r="D838" s="45"/>
      <c r="E838" s="45"/>
      <c r="F838" s="45"/>
      <c r="G838" s="45"/>
      <c r="H838" s="45"/>
      <c r="I838" s="45"/>
      <c r="J838" s="45"/>
      <c r="K838" s="45"/>
    </row>
    <row r="839" spans="2:11" x14ac:dyDescent="0.2">
      <c r="B839" s="45"/>
      <c r="C839" s="45"/>
      <c r="D839" s="45"/>
      <c r="E839" s="45"/>
      <c r="F839" s="45"/>
      <c r="G839" s="45"/>
      <c r="H839" s="45"/>
      <c r="I839" s="45"/>
      <c r="J839" s="45"/>
      <c r="K839" s="45"/>
    </row>
    <row r="840" spans="2:11" x14ac:dyDescent="0.2">
      <c r="B840" s="45"/>
      <c r="C840" s="45"/>
      <c r="D840" s="45"/>
      <c r="E840" s="45"/>
      <c r="F840" s="45"/>
      <c r="G840" s="45"/>
      <c r="H840" s="45"/>
      <c r="I840" s="45"/>
      <c r="J840" s="45"/>
      <c r="K840" s="45"/>
    </row>
    <row r="841" spans="2:11" x14ac:dyDescent="0.2">
      <c r="B841" s="45"/>
      <c r="C841" s="45"/>
      <c r="D841" s="45"/>
      <c r="E841" s="45"/>
      <c r="F841" s="45"/>
      <c r="G841" s="45"/>
      <c r="H841" s="45"/>
      <c r="I841" s="45"/>
      <c r="J841" s="45"/>
      <c r="K841" s="45"/>
    </row>
    <row r="842" spans="2:11" x14ac:dyDescent="0.2">
      <c r="B842" s="45"/>
      <c r="C842" s="45"/>
      <c r="D842" s="45"/>
      <c r="E842" s="45"/>
      <c r="F842" s="45"/>
      <c r="G842" s="45"/>
      <c r="H842" s="45"/>
      <c r="I842" s="45"/>
      <c r="J842" s="45"/>
      <c r="K842" s="45"/>
    </row>
    <row r="843" spans="2:11" x14ac:dyDescent="0.2">
      <c r="B843" s="45"/>
      <c r="C843" s="45"/>
      <c r="D843" s="45"/>
      <c r="E843" s="45"/>
      <c r="F843" s="45"/>
      <c r="G843" s="45"/>
      <c r="H843" s="45"/>
      <c r="I843" s="45"/>
      <c r="J843" s="45"/>
      <c r="K843" s="45"/>
    </row>
    <row r="844" spans="2:11" x14ac:dyDescent="0.2">
      <c r="B844" s="45"/>
      <c r="C844" s="45"/>
      <c r="D844" s="45"/>
      <c r="E844" s="45"/>
      <c r="F844" s="45"/>
      <c r="G844" s="45"/>
      <c r="H844" s="45"/>
      <c r="I844" s="45"/>
      <c r="J844" s="45"/>
      <c r="K844" s="45"/>
    </row>
    <row r="845" spans="2:11" x14ac:dyDescent="0.2">
      <c r="B845" s="45"/>
      <c r="C845" s="45"/>
      <c r="D845" s="45"/>
      <c r="E845" s="45"/>
      <c r="F845" s="45"/>
      <c r="G845" s="45"/>
      <c r="H845" s="45"/>
      <c r="I845" s="45"/>
      <c r="J845" s="45"/>
      <c r="K845" s="45"/>
    </row>
    <row r="846" spans="2:11" x14ac:dyDescent="0.2">
      <c r="B846" s="45"/>
      <c r="C846" s="45"/>
      <c r="D846" s="45"/>
      <c r="E846" s="45"/>
      <c r="F846" s="45"/>
      <c r="G846" s="45"/>
      <c r="H846" s="45"/>
      <c r="I846" s="45"/>
      <c r="J846" s="45"/>
      <c r="K846" s="45"/>
    </row>
    <row r="847" spans="2:11" x14ac:dyDescent="0.2">
      <c r="B847" s="45"/>
      <c r="C847" s="45"/>
      <c r="D847" s="45"/>
      <c r="E847" s="45"/>
      <c r="F847" s="45"/>
      <c r="G847" s="45"/>
      <c r="H847" s="45"/>
      <c r="I847" s="45"/>
      <c r="J847" s="45"/>
      <c r="K847" s="45"/>
    </row>
    <row r="848" spans="2:11" x14ac:dyDescent="0.2">
      <c r="B848" s="45"/>
      <c r="C848" s="45"/>
      <c r="D848" s="45"/>
      <c r="E848" s="45"/>
      <c r="F848" s="45"/>
      <c r="G848" s="45"/>
      <c r="H848" s="45"/>
      <c r="I848" s="45"/>
      <c r="J848" s="45"/>
      <c r="K848" s="45"/>
    </row>
    <row r="849" spans="2:11" x14ac:dyDescent="0.2">
      <c r="B849" s="45"/>
      <c r="C849" s="45"/>
      <c r="D849" s="45"/>
      <c r="E849" s="45"/>
      <c r="F849" s="45"/>
      <c r="G849" s="45"/>
      <c r="H849" s="45"/>
      <c r="I849" s="45"/>
      <c r="J849" s="45"/>
      <c r="K849" s="45"/>
    </row>
    <row r="850" spans="2:11" x14ac:dyDescent="0.2">
      <c r="B850" s="45"/>
      <c r="C850" s="45"/>
      <c r="D850" s="45"/>
      <c r="E850" s="45"/>
      <c r="F850" s="45"/>
      <c r="G850" s="45"/>
      <c r="H850" s="45"/>
      <c r="I850" s="45"/>
      <c r="J850" s="45"/>
      <c r="K850" s="45"/>
    </row>
    <row r="851" spans="2:11" x14ac:dyDescent="0.2">
      <c r="B851" s="45"/>
      <c r="C851" s="45"/>
      <c r="D851" s="45"/>
      <c r="E851" s="45"/>
      <c r="F851" s="45"/>
      <c r="G851" s="45"/>
      <c r="H851" s="45"/>
      <c r="I851" s="45"/>
      <c r="J851" s="45"/>
      <c r="K851" s="45"/>
    </row>
    <row r="852" spans="2:11" x14ac:dyDescent="0.2">
      <c r="B852" s="45"/>
      <c r="C852" s="45"/>
      <c r="D852" s="45"/>
      <c r="E852" s="45"/>
      <c r="F852" s="45"/>
      <c r="G852" s="45"/>
      <c r="H852" s="45"/>
      <c r="I852" s="45"/>
      <c r="J852" s="45"/>
      <c r="K852" s="45"/>
    </row>
    <row r="853" spans="2:11" x14ac:dyDescent="0.2">
      <c r="B853" s="45"/>
      <c r="C853" s="45"/>
      <c r="D853" s="45"/>
      <c r="E853" s="45"/>
      <c r="F853" s="45"/>
      <c r="G853" s="45"/>
      <c r="H853" s="45"/>
      <c r="I853" s="45"/>
      <c r="J853" s="45"/>
      <c r="K853" s="45"/>
    </row>
    <row r="854" spans="2:11" x14ac:dyDescent="0.2">
      <c r="B854" s="45"/>
      <c r="C854" s="45"/>
      <c r="D854" s="45"/>
      <c r="E854" s="45"/>
      <c r="F854" s="45"/>
      <c r="G854" s="45"/>
      <c r="H854" s="45"/>
      <c r="I854" s="45"/>
      <c r="J854" s="45"/>
      <c r="K854" s="45"/>
    </row>
    <row r="855" spans="2:11" x14ac:dyDescent="0.2">
      <c r="B855" s="45"/>
      <c r="C855" s="45"/>
      <c r="D855" s="45"/>
      <c r="E855" s="45"/>
      <c r="F855" s="45"/>
      <c r="G855" s="45"/>
      <c r="H855" s="45"/>
      <c r="I855" s="45"/>
      <c r="J855" s="45"/>
      <c r="K855" s="45"/>
    </row>
    <row r="856" spans="2:11" x14ac:dyDescent="0.2">
      <c r="B856" s="45"/>
      <c r="C856" s="45"/>
      <c r="D856" s="45"/>
      <c r="E856" s="45"/>
      <c r="F856" s="45"/>
      <c r="G856" s="45"/>
      <c r="H856" s="45"/>
      <c r="I856" s="45"/>
      <c r="J856" s="45"/>
      <c r="K856" s="45"/>
    </row>
    <row r="857" spans="2:11" x14ac:dyDescent="0.2">
      <c r="B857" s="45"/>
      <c r="C857" s="45"/>
      <c r="D857" s="45"/>
      <c r="E857" s="45"/>
      <c r="F857" s="45"/>
      <c r="G857" s="45"/>
      <c r="H857" s="45"/>
      <c r="I857" s="45"/>
      <c r="J857" s="45"/>
      <c r="K857" s="45"/>
    </row>
    <row r="858" spans="2:11" x14ac:dyDescent="0.2">
      <c r="B858" s="45"/>
      <c r="C858" s="45"/>
      <c r="D858" s="45"/>
      <c r="E858" s="45"/>
      <c r="F858" s="45"/>
      <c r="G858" s="45"/>
      <c r="H858" s="45"/>
      <c r="I858" s="45"/>
      <c r="J858" s="45"/>
      <c r="K858" s="45"/>
    </row>
    <row r="859" spans="2:11" x14ac:dyDescent="0.2">
      <c r="B859" s="45"/>
      <c r="C859" s="45"/>
      <c r="D859" s="45"/>
      <c r="E859" s="45"/>
      <c r="F859" s="45"/>
      <c r="G859" s="45"/>
      <c r="H859" s="45"/>
      <c r="I859" s="45"/>
      <c r="J859" s="45"/>
      <c r="K859" s="45"/>
    </row>
    <row r="860" spans="2:11" x14ac:dyDescent="0.2">
      <c r="B860" s="45"/>
      <c r="C860" s="45"/>
      <c r="D860" s="45"/>
      <c r="E860" s="45"/>
      <c r="F860" s="45"/>
      <c r="G860" s="45"/>
      <c r="H860" s="45"/>
      <c r="I860" s="45"/>
      <c r="J860" s="45"/>
      <c r="K860" s="45"/>
    </row>
    <row r="861" spans="2:11" x14ac:dyDescent="0.2">
      <c r="B861" s="45"/>
      <c r="C861" s="45"/>
      <c r="D861" s="45"/>
      <c r="E861" s="45"/>
      <c r="F861" s="45"/>
      <c r="G861" s="45"/>
      <c r="H861" s="45"/>
      <c r="I861" s="45"/>
      <c r="J861" s="45"/>
      <c r="K861" s="45"/>
    </row>
    <row r="862" spans="2:11" x14ac:dyDescent="0.2">
      <c r="B862" s="45"/>
      <c r="C862" s="45"/>
      <c r="D862" s="45"/>
      <c r="E862" s="45"/>
      <c r="F862" s="45"/>
      <c r="G862" s="45"/>
      <c r="H862" s="45"/>
      <c r="I862" s="45"/>
      <c r="J862" s="45"/>
      <c r="K862" s="45"/>
    </row>
    <row r="863" spans="2:11" x14ac:dyDescent="0.2">
      <c r="B863" s="45"/>
      <c r="C863" s="45"/>
      <c r="D863" s="45"/>
      <c r="E863" s="45"/>
      <c r="F863" s="45"/>
      <c r="G863" s="45"/>
      <c r="H863" s="45"/>
      <c r="I863" s="45"/>
      <c r="J863" s="45"/>
      <c r="K863" s="45"/>
    </row>
    <row r="864" spans="2:11" x14ac:dyDescent="0.2">
      <c r="B864" s="45"/>
      <c r="C864" s="45"/>
      <c r="D864" s="45"/>
      <c r="E864" s="45"/>
      <c r="F864" s="45"/>
      <c r="G864" s="45"/>
      <c r="H864" s="45"/>
      <c r="I864" s="45"/>
      <c r="J864" s="45"/>
      <c r="K864" s="45"/>
    </row>
    <row r="865" spans="2:11" x14ac:dyDescent="0.2">
      <c r="B865" s="45"/>
      <c r="C865" s="45"/>
      <c r="D865" s="45"/>
      <c r="E865" s="45"/>
      <c r="F865" s="45"/>
      <c r="G865" s="45"/>
      <c r="H865" s="45"/>
      <c r="I865" s="45"/>
      <c r="J865" s="45"/>
      <c r="K865" s="45"/>
    </row>
    <row r="866" spans="2:11" x14ac:dyDescent="0.2">
      <c r="B866" s="45"/>
      <c r="C866" s="45"/>
      <c r="D866" s="45"/>
      <c r="E866" s="45"/>
      <c r="F866" s="45"/>
      <c r="G866" s="45"/>
      <c r="H866" s="45"/>
      <c r="I866" s="45"/>
      <c r="J866" s="45"/>
      <c r="K866" s="45"/>
    </row>
    <row r="867" spans="2:11" x14ac:dyDescent="0.2">
      <c r="B867" s="45"/>
      <c r="C867" s="45"/>
      <c r="D867" s="45"/>
      <c r="E867" s="45"/>
      <c r="F867" s="45"/>
      <c r="G867" s="45"/>
      <c r="H867" s="45"/>
      <c r="I867" s="45"/>
      <c r="J867" s="45"/>
      <c r="K867" s="45"/>
    </row>
    <row r="868" spans="2:11" x14ac:dyDescent="0.2">
      <c r="B868" s="45"/>
      <c r="C868" s="45"/>
      <c r="D868" s="45"/>
      <c r="E868" s="45"/>
      <c r="F868" s="45"/>
      <c r="G868" s="45"/>
      <c r="H868" s="45"/>
      <c r="I868" s="45"/>
      <c r="J868" s="45"/>
      <c r="K868" s="45"/>
    </row>
    <row r="869" spans="2:11" x14ac:dyDescent="0.2">
      <c r="B869" s="45"/>
      <c r="C869" s="45"/>
      <c r="D869" s="45"/>
      <c r="E869" s="45"/>
      <c r="F869" s="45"/>
      <c r="G869" s="45"/>
      <c r="H869" s="45"/>
      <c r="I869" s="45"/>
      <c r="J869" s="45"/>
      <c r="K869" s="45"/>
    </row>
    <row r="870" spans="2:11" x14ac:dyDescent="0.2">
      <c r="B870" s="45"/>
      <c r="C870" s="45"/>
      <c r="D870" s="45"/>
      <c r="E870" s="45"/>
      <c r="F870" s="45"/>
      <c r="G870" s="45"/>
      <c r="H870" s="45"/>
      <c r="I870" s="45"/>
      <c r="J870" s="45"/>
      <c r="K870" s="45"/>
    </row>
    <row r="871" spans="2:11" x14ac:dyDescent="0.2">
      <c r="B871" s="45"/>
      <c r="C871" s="45"/>
      <c r="D871" s="45"/>
      <c r="E871" s="45"/>
      <c r="F871" s="45"/>
      <c r="G871" s="45"/>
      <c r="H871" s="45"/>
      <c r="I871" s="45"/>
      <c r="J871" s="45"/>
      <c r="K871" s="45"/>
    </row>
    <row r="872" spans="2:11" x14ac:dyDescent="0.2">
      <c r="B872" s="45"/>
      <c r="C872" s="45"/>
      <c r="D872" s="45"/>
      <c r="E872" s="45"/>
      <c r="F872" s="45"/>
      <c r="G872" s="45"/>
      <c r="H872" s="45"/>
      <c r="I872" s="45"/>
      <c r="J872" s="45"/>
      <c r="K872" s="45"/>
    </row>
    <row r="873" spans="2:11" x14ac:dyDescent="0.2">
      <c r="B873" s="45"/>
      <c r="C873" s="45"/>
      <c r="D873" s="45"/>
      <c r="E873" s="45"/>
      <c r="F873" s="45"/>
      <c r="G873" s="45"/>
      <c r="H873" s="45"/>
      <c r="I873" s="45"/>
      <c r="J873" s="45"/>
      <c r="K873" s="45"/>
    </row>
    <row r="874" spans="2:11" x14ac:dyDescent="0.2">
      <c r="B874" s="45"/>
      <c r="C874" s="45"/>
      <c r="D874" s="45"/>
      <c r="E874" s="45"/>
      <c r="F874" s="45"/>
      <c r="G874" s="45"/>
      <c r="H874" s="45"/>
      <c r="I874" s="45"/>
      <c r="J874" s="45"/>
      <c r="K874" s="45"/>
    </row>
    <row r="875" spans="2:11" x14ac:dyDescent="0.2">
      <c r="B875" s="45"/>
      <c r="C875" s="45"/>
      <c r="D875" s="45"/>
      <c r="E875" s="45"/>
      <c r="F875" s="45"/>
      <c r="G875" s="45"/>
      <c r="H875" s="45"/>
      <c r="I875" s="45"/>
      <c r="J875" s="45"/>
      <c r="K875" s="45"/>
    </row>
    <row r="876" spans="2:11" x14ac:dyDescent="0.2">
      <c r="B876" s="45"/>
      <c r="C876" s="45"/>
      <c r="D876" s="45"/>
      <c r="E876" s="45"/>
      <c r="F876" s="45"/>
      <c r="G876" s="45"/>
      <c r="H876" s="45"/>
      <c r="I876" s="45"/>
      <c r="J876" s="45"/>
      <c r="K876" s="45"/>
    </row>
    <row r="877" spans="2:11" x14ac:dyDescent="0.2">
      <c r="B877" s="45"/>
      <c r="C877" s="45"/>
      <c r="D877" s="45"/>
      <c r="E877" s="45"/>
      <c r="F877" s="45"/>
      <c r="G877" s="45"/>
      <c r="H877" s="45"/>
      <c r="I877" s="45"/>
      <c r="J877" s="45"/>
      <c r="K877" s="45"/>
    </row>
    <row r="878" spans="2:11" x14ac:dyDescent="0.2">
      <c r="B878" s="45"/>
      <c r="C878" s="45"/>
      <c r="D878" s="45"/>
      <c r="E878" s="45"/>
      <c r="F878" s="45"/>
      <c r="G878" s="45"/>
      <c r="H878" s="45"/>
      <c r="I878" s="45"/>
      <c r="J878" s="45"/>
      <c r="K878" s="45"/>
    </row>
    <row r="879" spans="2:11" x14ac:dyDescent="0.2">
      <c r="B879" s="45"/>
      <c r="C879" s="45"/>
      <c r="D879" s="45"/>
      <c r="E879" s="45"/>
      <c r="F879" s="45"/>
      <c r="G879" s="45"/>
      <c r="H879" s="45"/>
      <c r="I879" s="45"/>
      <c r="J879" s="45"/>
      <c r="K879" s="45"/>
    </row>
    <row r="880" spans="2:11" x14ac:dyDescent="0.2">
      <c r="B880" s="45"/>
      <c r="C880" s="45"/>
      <c r="D880" s="45"/>
      <c r="E880" s="45"/>
      <c r="F880" s="45"/>
      <c r="G880" s="45"/>
      <c r="H880" s="45"/>
      <c r="I880" s="45"/>
      <c r="J880" s="45"/>
      <c r="K880" s="45"/>
    </row>
    <row r="881" spans="2:11" x14ac:dyDescent="0.2">
      <c r="B881" s="45"/>
      <c r="C881" s="45"/>
      <c r="D881" s="45"/>
      <c r="E881" s="45"/>
      <c r="F881" s="45"/>
      <c r="G881" s="45"/>
      <c r="H881" s="45"/>
      <c r="I881" s="45"/>
      <c r="J881" s="45"/>
      <c r="K881" s="45"/>
    </row>
    <row r="882" spans="2:11" x14ac:dyDescent="0.2">
      <c r="B882" s="45"/>
      <c r="C882" s="45"/>
      <c r="D882" s="45"/>
      <c r="E882" s="45"/>
      <c r="F882" s="45"/>
      <c r="G882" s="45"/>
      <c r="H882" s="45"/>
      <c r="I882" s="45"/>
      <c r="J882" s="45"/>
      <c r="K882" s="45"/>
    </row>
    <row r="883" spans="2:11" x14ac:dyDescent="0.2">
      <c r="B883" s="45"/>
      <c r="C883" s="45"/>
      <c r="D883" s="45"/>
      <c r="E883" s="45"/>
      <c r="F883" s="45"/>
      <c r="G883" s="45"/>
      <c r="H883" s="45"/>
      <c r="I883" s="45"/>
      <c r="J883" s="45"/>
      <c r="K883" s="45"/>
    </row>
    <row r="884" spans="2:11" x14ac:dyDescent="0.2">
      <c r="B884" s="45"/>
      <c r="C884" s="45"/>
      <c r="D884" s="45"/>
      <c r="E884" s="45"/>
      <c r="F884" s="45"/>
      <c r="G884" s="45"/>
      <c r="H884" s="45"/>
      <c r="I884" s="45"/>
      <c r="J884" s="45"/>
      <c r="K884" s="45"/>
    </row>
    <row r="885" spans="2:11" x14ac:dyDescent="0.2">
      <c r="B885" s="45"/>
      <c r="C885" s="45"/>
      <c r="D885" s="45"/>
      <c r="E885" s="45"/>
      <c r="F885" s="45"/>
      <c r="G885" s="45"/>
      <c r="H885" s="45"/>
      <c r="I885" s="45"/>
      <c r="J885" s="45"/>
      <c r="K885" s="45"/>
    </row>
    <row r="886" spans="2:11" x14ac:dyDescent="0.2">
      <c r="B886" s="45"/>
      <c r="C886" s="45"/>
      <c r="D886" s="45"/>
      <c r="E886" s="45"/>
      <c r="F886" s="45"/>
      <c r="G886" s="45"/>
      <c r="H886" s="45"/>
      <c r="I886" s="45"/>
      <c r="J886" s="45"/>
      <c r="K886" s="45"/>
    </row>
    <row r="887" spans="2:11" x14ac:dyDescent="0.2">
      <c r="B887" s="45"/>
      <c r="C887" s="45"/>
      <c r="D887" s="45"/>
      <c r="E887" s="45"/>
      <c r="F887" s="45"/>
      <c r="G887" s="45"/>
      <c r="H887" s="45"/>
      <c r="I887" s="45"/>
      <c r="J887" s="45"/>
      <c r="K887" s="45"/>
    </row>
    <row r="888" spans="2:11" x14ac:dyDescent="0.2">
      <c r="B888" s="45"/>
      <c r="C888" s="45"/>
      <c r="D888" s="45"/>
      <c r="E888" s="45"/>
      <c r="F888" s="45"/>
      <c r="G888" s="45"/>
      <c r="H888" s="45"/>
      <c r="I888" s="45"/>
      <c r="J888" s="45"/>
      <c r="K888" s="45"/>
    </row>
    <row r="889" spans="2:11" x14ac:dyDescent="0.2">
      <c r="B889" s="45"/>
      <c r="C889" s="45"/>
      <c r="D889" s="45"/>
      <c r="E889" s="45"/>
      <c r="F889" s="45"/>
      <c r="G889" s="45"/>
      <c r="H889" s="45"/>
      <c r="I889" s="45"/>
      <c r="J889" s="45"/>
      <c r="K889" s="45"/>
    </row>
    <row r="890" spans="2:11" x14ac:dyDescent="0.2">
      <c r="B890" s="45"/>
      <c r="C890" s="45"/>
      <c r="D890" s="45"/>
      <c r="E890" s="45"/>
      <c r="F890" s="45"/>
      <c r="G890" s="45"/>
      <c r="H890" s="45"/>
      <c r="I890" s="45"/>
      <c r="J890" s="45"/>
      <c r="K890" s="45"/>
    </row>
    <row r="891" spans="2:11" x14ac:dyDescent="0.2">
      <c r="B891" s="45"/>
      <c r="C891" s="45"/>
      <c r="D891" s="45"/>
      <c r="E891" s="45"/>
      <c r="F891" s="45"/>
      <c r="G891" s="45"/>
      <c r="H891" s="45"/>
      <c r="I891" s="45"/>
      <c r="J891" s="45"/>
      <c r="K891" s="45"/>
    </row>
    <row r="892" spans="2:11" x14ac:dyDescent="0.2">
      <c r="B892" s="45"/>
      <c r="C892" s="45"/>
      <c r="D892" s="45"/>
      <c r="E892" s="45"/>
      <c r="F892" s="45"/>
      <c r="G892" s="45"/>
      <c r="H892" s="45"/>
      <c r="I892" s="45"/>
      <c r="J892" s="45"/>
      <c r="K892" s="45"/>
    </row>
    <row r="893" spans="2:11" x14ac:dyDescent="0.2">
      <c r="B893" s="45"/>
      <c r="C893" s="45"/>
      <c r="D893" s="45"/>
      <c r="E893" s="45"/>
      <c r="F893" s="45"/>
      <c r="G893" s="45"/>
      <c r="H893" s="45"/>
      <c r="I893" s="45"/>
      <c r="J893" s="45"/>
      <c r="K893" s="45"/>
    </row>
    <row r="894" spans="2:11" x14ac:dyDescent="0.2">
      <c r="B894" s="45"/>
      <c r="C894" s="45"/>
      <c r="D894" s="45"/>
      <c r="E894" s="45"/>
      <c r="F894" s="45"/>
      <c r="G894" s="45"/>
      <c r="H894" s="45"/>
      <c r="I894" s="45"/>
      <c r="J894" s="45"/>
      <c r="K894" s="45"/>
    </row>
    <row r="895" spans="2:11" x14ac:dyDescent="0.2">
      <c r="B895" s="45"/>
      <c r="C895" s="45"/>
      <c r="D895" s="45"/>
      <c r="E895" s="45"/>
      <c r="F895" s="45"/>
      <c r="G895" s="45"/>
      <c r="H895" s="45"/>
      <c r="I895" s="45"/>
      <c r="J895" s="45"/>
      <c r="K895" s="45"/>
    </row>
    <row r="896" spans="2:11" x14ac:dyDescent="0.2">
      <c r="B896" s="45"/>
      <c r="C896" s="45"/>
      <c r="D896" s="45"/>
      <c r="E896" s="45"/>
      <c r="F896" s="45"/>
      <c r="G896" s="45"/>
      <c r="H896" s="45"/>
      <c r="I896" s="45"/>
      <c r="J896" s="45"/>
      <c r="K896" s="45"/>
    </row>
    <row r="897" spans="2:11" x14ac:dyDescent="0.2">
      <c r="B897" s="45"/>
      <c r="C897" s="45"/>
      <c r="D897" s="45"/>
      <c r="E897" s="45"/>
      <c r="F897" s="45"/>
      <c r="G897" s="45"/>
      <c r="H897" s="45"/>
      <c r="I897" s="45"/>
      <c r="J897" s="45"/>
      <c r="K897" s="45"/>
    </row>
    <row r="898" spans="2:11" x14ac:dyDescent="0.2">
      <c r="B898" s="45"/>
      <c r="C898" s="45"/>
      <c r="D898" s="45"/>
      <c r="E898" s="45"/>
      <c r="F898" s="45"/>
      <c r="G898" s="45"/>
      <c r="H898" s="45"/>
      <c r="I898" s="45"/>
      <c r="J898" s="45"/>
      <c r="K898" s="45"/>
    </row>
    <row r="899" spans="2:11" x14ac:dyDescent="0.2">
      <c r="B899" s="45"/>
      <c r="C899" s="45"/>
      <c r="D899" s="45"/>
      <c r="E899" s="45"/>
      <c r="F899" s="45"/>
      <c r="G899" s="45"/>
      <c r="H899" s="45"/>
      <c r="I899" s="45"/>
      <c r="J899" s="45"/>
      <c r="K899" s="45"/>
    </row>
    <row r="900" spans="2:11" x14ac:dyDescent="0.2">
      <c r="B900" s="45"/>
      <c r="C900" s="45"/>
      <c r="D900" s="45"/>
      <c r="E900" s="45"/>
      <c r="F900" s="45"/>
      <c r="G900" s="45"/>
      <c r="H900" s="45"/>
      <c r="I900" s="45"/>
      <c r="J900" s="45"/>
      <c r="K900" s="45"/>
    </row>
    <row r="901" spans="2:11" x14ac:dyDescent="0.2">
      <c r="B901" s="45"/>
      <c r="C901" s="45"/>
      <c r="D901" s="45"/>
      <c r="E901" s="45"/>
      <c r="F901" s="45"/>
      <c r="G901" s="45"/>
      <c r="H901" s="45"/>
      <c r="I901" s="45"/>
      <c r="J901" s="45"/>
      <c r="K901" s="45"/>
    </row>
    <row r="902" spans="2:11" x14ac:dyDescent="0.2">
      <c r="B902" s="45"/>
      <c r="C902" s="45"/>
      <c r="D902" s="45"/>
      <c r="E902" s="45"/>
      <c r="F902" s="45"/>
      <c r="G902" s="45"/>
      <c r="H902" s="45"/>
      <c r="I902" s="45"/>
      <c r="J902" s="45"/>
      <c r="K902" s="45"/>
    </row>
    <row r="903" spans="2:11" x14ac:dyDescent="0.2">
      <c r="B903" s="45"/>
      <c r="C903" s="45"/>
      <c r="D903" s="45"/>
      <c r="E903" s="45"/>
      <c r="F903" s="45"/>
      <c r="G903" s="45"/>
      <c r="H903" s="45"/>
      <c r="I903" s="45"/>
      <c r="J903" s="45"/>
      <c r="K903" s="45"/>
    </row>
    <row r="904" spans="2:11" x14ac:dyDescent="0.2">
      <c r="B904" s="45"/>
      <c r="C904" s="45"/>
      <c r="D904" s="45"/>
      <c r="E904" s="45"/>
      <c r="F904" s="45"/>
      <c r="G904" s="45"/>
      <c r="H904" s="45"/>
      <c r="I904" s="45"/>
      <c r="J904" s="45"/>
      <c r="K904" s="45"/>
    </row>
    <row r="905" spans="2:11" x14ac:dyDescent="0.2">
      <c r="B905" s="45"/>
      <c r="C905" s="45"/>
      <c r="D905" s="45"/>
      <c r="E905" s="45"/>
      <c r="F905" s="45"/>
      <c r="G905" s="45"/>
      <c r="H905" s="45"/>
      <c r="I905" s="45"/>
      <c r="J905" s="45"/>
      <c r="K905" s="45"/>
    </row>
    <row r="906" spans="2:11" x14ac:dyDescent="0.2">
      <c r="B906" s="45"/>
      <c r="C906" s="45"/>
      <c r="D906" s="45"/>
      <c r="E906" s="45"/>
      <c r="F906" s="45"/>
      <c r="G906" s="45"/>
      <c r="H906" s="45"/>
      <c r="I906" s="45"/>
      <c r="J906" s="45"/>
      <c r="K906" s="45"/>
    </row>
    <row r="907" spans="2:11" x14ac:dyDescent="0.2">
      <c r="B907" s="45"/>
      <c r="C907" s="45"/>
      <c r="D907" s="45"/>
      <c r="E907" s="45"/>
      <c r="F907" s="45"/>
      <c r="G907" s="45"/>
      <c r="H907" s="45"/>
      <c r="I907" s="45"/>
      <c r="J907" s="45"/>
      <c r="K907" s="45"/>
    </row>
    <row r="908" spans="2:11" x14ac:dyDescent="0.2">
      <c r="B908" s="45"/>
      <c r="C908" s="45"/>
      <c r="D908" s="45"/>
      <c r="E908" s="45"/>
      <c r="F908" s="45"/>
      <c r="G908" s="45"/>
      <c r="H908" s="45"/>
      <c r="I908" s="45"/>
      <c r="J908" s="45"/>
      <c r="K908" s="45"/>
    </row>
    <row r="909" spans="2:11" x14ac:dyDescent="0.2">
      <c r="B909" s="45"/>
      <c r="C909" s="45"/>
      <c r="D909" s="45"/>
      <c r="E909" s="45"/>
      <c r="F909" s="45"/>
      <c r="G909" s="45"/>
      <c r="H909" s="45"/>
      <c r="I909" s="45"/>
      <c r="J909" s="45"/>
      <c r="K909" s="45"/>
    </row>
    <row r="910" spans="2:11" x14ac:dyDescent="0.2">
      <c r="B910" s="45"/>
      <c r="C910" s="45"/>
      <c r="D910" s="45"/>
      <c r="E910" s="45"/>
      <c r="F910" s="45"/>
      <c r="G910" s="45"/>
      <c r="H910" s="45"/>
      <c r="I910" s="45"/>
      <c r="J910" s="45"/>
      <c r="K910" s="45"/>
    </row>
    <row r="911" spans="2:11" x14ac:dyDescent="0.2">
      <c r="B911" s="45"/>
      <c r="C911" s="45"/>
      <c r="D911" s="45"/>
      <c r="E911" s="45"/>
      <c r="F911" s="45"/>
      <c r="G911" s="45"/>
      <c r="H911" s="45"/>
      <c r="I911" s="45"/>
      <c r="J911" s="45"/>
      <c r="K911" s="45"/>
    </row>
    <row r="912" spans="2:11" x14ac:dyDescent="0.2">
      <c r="B912" s="45"/>
      <c r="C912" s="45"/>
      <c r="D912" s="45"/>
      <c r="E912" s="45"/>
      <c r="F912" s="45"/>
      <c r="G912" s="45"/>
      <c r="H912" s="45"/>
      <c r="I912" s="45"/>
      <c r="J912" s="45"/>
      <c r="K912" s="45"/>
    </row>
  </sheetData>
  <sheetProtection algorithmName="SHA-512" hashValue="XSUyVk7ZqYwnNE47FzI850u+DKCgjSFN0EYQhTEuDMt6uypLZjf/tMJ5FzYQSnXgTfHPJOCsX2BAJjG066J/yg==" saltValue="RXL/FTuy4qu/P4HXy8UBNg==" spinCount="100000" sheet="1" selectLockedCells="1"/>
  <mergeCells count="277">
    <mergeCell ref="G189:H189"/>
    <mergeCell ref="G188:H188"/>
    <mergeCell ref="G187:H187"/>
    <mergeCell ref="G186:H186"/>
    <mergeCell ref="G185:H185"/>
    <mergeCell ref="G184:H184"/>
    <mergeCell ref="G182:J182"/>
    <mergeCell ref="I183:J183"/>
    <mergeCell ref="I189:J189"/>
    <mergeCell ref="I188:J188"/>
    <mergeCell ref="I187:J187"/>
    <mergeCell ref="I186:J186"/>
    <mergeCell ref="I185:J185"/>
    <mergeCell ref="I184:J184"/>
    <mergeCell ref="C186:D186"/>
    <mergeCell ref="C185:D185"/>
    <mergeCell ref="C184:D184"/>
    <mergeCell ref="E183:F183"/>
    <mergeCell ref="C182:F182"/>
    <mergeCell ref="E189:F189"/>
    <mergeCell ref="E188:F188"/>
    <mergeCell ref="E187:F187"/>
    <mergeCell ref="E186:F186"/>
    <mergeCell ref="E185:F185"/>
    <mergeCell ref="E184:F184"/>
    <mergeCell ref="C208:E208"/>
    <mergeCell ref="C130:E130"/>
    <mergeCell ref="F130:G130"/>
    <mergeCell ref="D131:E131"/>
    <mergeCell ref="D134:E134"/>
    <mergeCell ref="D133:E133"/>
    <mergeCell ref="D132:E132"/>
    <mergeCell ref="D135:E135"/>
    <mergeCell ref="C183:D183"/>
    <mergeCell ref="G183:H183"/>
    <mergeCell ref="B181:C181"/>
    <mergeCell ref="H178:I178"/>
    <mergeCell ref="G173:J174"/>
    <mergeCell ref="H175:I175"/>
    <mergeCell ref="H176:I176"/>
    <mergeCell ref="H177:I177"/>
    <mergeCell ref="B172:J172"/>
    <mergeCell ref="C139:E139"/>
    <mergeCell ref="G141:I141"/>
    <mergeCell ref="C142:E142"/>
    <mergeCell ref="G142:I142"/>
    <mergeCell ref="C189:D189"/>
    <mergeCell ref="C188:D188"/>
    <mergeCell ref="C187:D187"/>
    <mergeCell ref="H57:J57"/>
    <mergeCell ref="B89:G89"/>
    <mergeCell ref="K59:K60"/>
    <mergeCell ref="E167:F167"/>
    <mergeCell ref="C119:E119"/>
    <mergeCell ref="B163:G163"/>
    <mergeCell ref="G119:I119"/>
    <mergeCell ref="C143:E143"/>
    <mergeCell ref="C138:F138"/>
    <mergeCell ref="G138:J138"/>
    <mergeCell ref="B137:J137"/>
    <mergeCell ref="G143:I143"/>
    <mergeCell ref="C154:E154"/>
    <mergeCell ref="C153:E153"/>
    <mergeCell ref="E166:F166"/>
    <mergeCell ref="C166:D166"/>
    <mergeCell ref="C126:E126"/>
    <mergeCell ref="C125:E125"/>
    <mergeCell ref="C148:E148"/>
    <mergeCell ref="C117:E117"/>
    <mergeCell ref="C127:E127"/>
    <mergeCell ref="G127:I127"/>
    <mergeCell ref="G126:I126"/>
    <mergeCell ref="G125:I125"/>
    <mergeCell ref="G124:I124"/>
    <mergeCell ref="G123:I123"/>
    <mergeCell ref="G122:I122"/>
    <mergeCell ref="G121:I121"/>
    <mergeCell ref="G120:I120"/>
    <mergeCell ref="C124:E124"/>
    <mergeCell ref="C123:E123"/>
    <mergeCell ref="C122:E122"/>
    <mergeCell ref="C121:E121"/>
    <mergeCell ref="C120:E120"/>
    <mergeCell ref="D213:E213"/>
    <mergeCell ref="D212:E212"/>
    <mergeCell ref="D211:E211"/>
    <mergeCell ref="D210:E210"/>
    <mergeCell ref="F208:G208"/>
    <mergeCell ref="A208:A209"/>
    <mergeCell ref="B208:B209"/>
    <mergeCell ref="C175:E175"/>
    <mergeCell ref="C178:E178"/>
    <mergeCell ref="C177:E177"/>
    <mergeCell ref="C176:E176"/>
    <mergeCell ref="A200:A201"/>
    <mergeCell ref="B200:B201"/>
    <mergeCell ref="A182:A183"/>
    <mergeCell ref="B182:B183"/>
    <mergeCell ref="D196:E196"/>
    <mergeCell ref="D197:E197"/>
    <mergeCell ref="C200:E200"/>
    <mergeCell ref="D201:E201"/>
    <mergeCell ref="D205:E205"/>
    <mergeCell ref="D204:E204"/>
    <mergeCell ref="D203:E203"/>
    <mergeCell ref="D202:E202"/>
    <mergeCell ref="D209:E209"/>
    <mergeCell ref="K76:K77"/>
    <mergeCell ref="C58:C60"/>
    <mergeCell ref="H196:J196"/>
    <mergeCell ref="H197:J197"/>
    <mergeCell ref="A192:A193"/>
    <mergeCell ref="B192:B193"/>
    <mergeCell ref="G192:J192"/>
    <mergeCell ref="H193:J193"/>
    <mergeCell ref="H194:J194"/>
    <mergeCell ref="H195:J195"/>
    <mergeCell ref="C192:E192"/>
    <mergeCell ref="D193:E193"/>
    <mergeCell ref="D194:E194"/>
    <mergeCell ref="D195:E195"/>
    <mergeCell ref="C170:D170"/>
    <mergeCell ref="C169:D169"/>
    <mergeCell ref="C168:D168"/>
    <mergeCell ref="C167:D167"/>
    <mergeCell ref="E170:F170"/>
    <mergeCell ref="E169:F169"/>
    <mergeCell ref="E168:F168"/>
    <mergeCell ref="A115:A116"/>
    <mergeCell ref="G149:I149"/>
    <mergeCell ref="G148:I148"/>
    <mergeCell ref="A2:K2"/>
    <mergeCell ref="A3:K3"/>
    <mergeCell ref="A8:K8"/>
    <mergeCell ref="A10:K10"/>
    <mergeCell ref="A12:K12"/>
    <mergeCell ref="B99:J99"/>
    <mergeCell ref="G24:J25"/>
    <mergeCell ref="G34:J34"/>
    <mergeCell ref="G33:J33"/>
    <mergeCell ref="G32:J32"/>
    <mergeCell ref="H42:J42"/>
    <mergeCell ref="H43:J43"/>
    <mergeCell ref="B24:F25"/>
    <mergeCell ref="F59:F60"/>
    <mergeCell ref="A4:K4"/>
    <mergeCell ref="B23:K23"/>
    <mergeCell ref="A6:K6"/>
    <mergeCell ref="A5:K5"/>
    <mergeCell ref="J76:J77"/>
    <mergeCell ref="D75:G75"/>
    <mergeCell ref="A75:A77"/>
    <mergeCell ref="D58:G58"/>
    <mergeCell ref="H58:K58"/>
    <mergeCell ref="G59:G60"/>
    <mergeCell ref="B58:B60"/>
    <mergeCell ref="A58:A60"/>
    <mergeCell ref="G102:I102"/>
    <mergeCell ref="C101:E101"/>
    <mergeCell ref="C112:E112"/>
    <mergeCell ref="C111:E111"/>
    <mergeCell ref="C110:E110"/>
    <mergeCell ref="C109:E109"/>
    <mergeCell ref="C108:E108"/>
    <mergeCell ref="C107:E107"/>
    <mergeCell ref="C106:E106"/>
    <mergeCell ref="C105:E105"/>
    <mergeCell ref="C104:E104"/>
    <mergeCell ref="C103:E103"/>
    <mergeCell ref="C102:E102"/>
    <mergeCell ref="D90:E90"/>
    <mergeCell ref="G106:I106"/>
    <mergeCell ref="G105:I105"/>
    <mergeCell ref="G104:I104"/>
    <mergeCell ref="G103:I103"/>
    <mergeCell ref="H59:H60"/>
    <mergeCell ref="I59:I60"/>
    <mergeCell ref="G76:G77"/>
    <mergeCell ref="H74:J74"/>
    <mergeCell ref="C116:E116"/>
    <mergeCell ref="G116:I116"/>
    <mergeCell ref="A100:A101"/>
    <mergeCell ref="H75:K75"/>
    <mergeCell ref="B114:J114"/>
    <mergeCell ref="D59:D60"/>
    <mergeCell ref="E59:E60"/>
    <mergeCell ref="J59:J60"/>
    <mergeCell ref="A165:A166"/>
    <mergeCell ref="B165:B166"/>
    <mergeCell ref="B145:J145"/>
    <mergeCell ref="A146:A147"/>
    <mergeCell ref="C165:G165"/>
    <mergeCell ref="B164:G164"/>
    <mergeCell ref="G158:I158"/>
    <mergeCell ref="G157:I157"/>
    <mergeCell ref="G156:I156"/>
    <mergeCell ref="G155:I155"/>
    <mergeCell ref="G154:I154"/>
    <mergeCell ref="G153:I153"/>
    <mergeCell ref="G152:I152"/>
    <mergeCell ref="C157:E157"/>
    <mergeCell ref="C156:E156"/>
    <mergeCell ref="C155:E155"/>
    <mergeCell ref="A130:A131"/>
    <mergeCell ref="B130:B131"/>
    <mergeCell ref="C147:E147"/>
    <mergeCell ref="G147:I147"/>
    <mergeCell ref="G139:I139"/>
    <mergeCell ref="B138:B139"/>
    <mergeCell ref="A138:A139"/>
    <mergeCell ref="C173:F173"/>
    <mergeCell ref="C174:E174"/>
    <mergeCell ref="B173:B174"/>
    <mergeCell ref="A173:A174"/>
    <mergeCell ref="B146:B147"/>
    <mergeCell ref="C146:F146"/>
    <mergeCell ref="G146:J146"/>
    <mergeCell ref="G151:I151"/>
    <mergeCell ref="G150:I150"/>
    <mergeCell ref="C152:E152"/>
    <mergeCell ref="C151:E151"/>
    <mergeCell ref="C150:E150"/>
    <mergeCell ref="C149:E149"/>
    <mergeCell ref="C158:E158"/>
    <mergeCell ref="C140:E140"/>
    <mergeCell ref="G140:I140"/>
    <mergeCell ref="C141:E141"/>
    <mergeCell ref="C118:E118"/>
    <mergeCell ref="B72:G72"/>
    <mergeCell ref="G118:I118"/>
    <mergeCell ref="G117:I117"/>
    <mergeCell ref="G101:I101"/>
    <mergeCell ref="G112:I112"/>
    <mergeCell ref="G111:I111"/>
    <mergeCell ref="G110:I110"/>
    <mergeCell ref="G108:I108"/>
    <mergeCell ref="G107:I107"/>
    <mergeCell ref="B75:B77"/>
    <mergeCell ref="C75:C77"/>
    <mergeCell ref="D76:D77"/>
    <mergeCell ref="E76:E77"/>
    <mergeCell ref="F76:F77"/>
    <mergeCell ref="H76:H77"/>
    <mergeCell ref="I76:I77"/>
    <mergeCell ref="B115:B116"/>
    <mergeCell ref="C115:F115"/>
    <mergeCell ref="G115:J115"/>
    <mergeCell ref="B100:B101"/>
    <mergeCell ref="C100:F100"/>
    <mergeCell ref="G100:J100"/>
    <mergeCell ref="G109:I109"/>
    <mergeCell ref="B55:K55"/>
    <mergeCell ref="B26:F26"/>
    <mergeCell ref="B27:F27"/>
    <mergeCell ref="B28:F28"/>
    <mergeCell ref="B29:F29"/>
    <mergeCell ref="B30:F30"/>
    <mergeCell ref="B31:F31"/>
    <mergeCell ref="B34:F34"/>
    <mergeCell ref="B33:F33"/>
    <mergeCell ref="B32:F32"/>
    <mergeCell ref="I50:K50"/>
    <mergeCell ref="B45:K49"/>
    <mergeCell ref="I51:K51"/>
    <mergeCell ref="B52:K53"/>
    <mergeCell ref="C14:K14"/>
    <mergeCell ref="C15:K15"/>
    <mergeCell ref="C16:K16"/>
    <mergeCell ref="C38:E38"/>
    <mergeCell ref="C39:E39"/>
    <mergeCell ref="G31:J31"/>
    <mergeCell ref="G30:J30"/>
    <mergeCell ref="G29:J29"/>
    <mergeCell ref="G28:J28"/>
    <mergeCell ref="G27:J27"/>
    <mergeCell ref="G26:J26"/>
    <mergeCell ref="A18:K20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 scaleWithDoc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HLZ</vt:lpstr>
      <vt:lpstr>'Príloha HLZ'!_GoBack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Timea Viragova</dc:creator>
  <cp:lastModifiedBy>Zuzana Zelenakova</cp:lastModifiedBy>
  <cp:lastPrinted>2019-01-15T12:28:36Z</cp:lastPrinted>
  <dcterms:created xsi:type="dcterms:W3CDTF">2014-12-15T08:12:29Z</dcterms:created>
  <dcterms:modified xsi:type="dcterms:W3CDTF">2019-02-18T13:37:33Z</dcterms:modified>
</cp:coreProperties>
</file>