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O:\OdKS\verejný prenos\LZ\RHLZ 2024\NOVÉ Prílohy na r. 2024\"/>
    </mc:Choice>
  </mc:AlternateContent>
  <bookViews>
    <workbookView xWindow="-105" yWindow="-105" windowWidth="23250" windowHeight="12570"/>
  </bookViews>
  <sheets>
    <sheet name="Príloha HLZ" sheetId="1" r:id="rId1"/>
    <sheet name="Hárok1" sheetId="2" state="hidden" r:id="rId2"/>
  </sheets>
  <definedNames>
    <definedName name="_xlnm._FilterDatabase" localSheetId="0" hidden="1">'Príloha HLZ'!$A$61:$K$75</definedName>
    <definedName name="_GoBack" localSheetId="0">'Príloha HLZ'!#REF!</definedName>
  </definedNames>
  <calcPr calcId="152511"/>
</workbook>
</file>

<file path=xl/calcChain.xml><?xml version="1.0" encoding="utf-8"?>
<calcChain xmlns="http://schemas.openxmlformats.org/spreadsheetml/2006/main">
  <c r="J124" i="1" l="1"/>
  <c r="J125" i="1"/>
  <c r="J126" i="1"/>
  <c r="J123" i="1"/>
  <c r="J122" i="1"/>
  <c r="F124" i="1"/>
  <c r="F125" i="1"/>
  <c r="F126" i="1"/>
  <c r="F123" i="1"/>
  <c r="F122" i="1"/>
  <c r="J127" i="1" l="1"/>
  <c r="F127" i="1"/>
  <c r="D217" i="1" l="1"/>
  <c r="D216" i="1"/>
  <c r="D207" i="1"/>
  <c r="D206" i="1"/>
  <c r="F193" i="1"/>
  <c r="F194" i="1"/>
  <c r="F192" i="1"/>
  <c r="E182" i="1"/>
  <c r="E183" i="1"/>
  <c r="E181" i="1"/>
  <c r="E169" i="1"/>
  <c r="E170" i="1"/>
  <c r="E168" i="1"/>
  <c r="J146" i="1"/>
  <c r="J147" i="1"/>
  <c r="J148" i="1"/>
  <c r="J149" i="1"/>
  <c r="J145" i="1"/>
  <c r="F146" i="1"/>
  <c r="F147" i="1"/>
  <c r="F148" i="1"/>
  <c r="F149" i="1"/>
  <c r="F145" i="1"/>
  <c r="D136" i="1"/>
  <c r="D137" i="1"/>
  <c r="D135" i="1"/>
  <c r="J106" i="1"/>
  <c r="J107" i="1"/>
  <c r="J108" i="1"/>
  <c r="J109" i="1"/>
  <c r="J105" i="1"/>
  <c r="F106" i="1"/>
  <c r="F107" i="1"/>
  <c r="F108" i="1"/>
  <c r="F109" i="1"/>
  <c r="F105" i="1"/>
  <c r="J89" i="1"/>
  <c r="J90" i="1"/>
  <c r="J91" i="1"/>
  <c r="J92" i="1"/>
  <c r="J88" i="1"/>
  <c r="F89" i="1"/>
  <c r="F90" i="1"/>
  <c r="F91" i="1"/>
  <c r="F92" i="1"/>
  <c r="F88" i="1"/>
  <c r="I65" i="1"/>
  <c r="J65" i="1" s="1"/>
  <c r="G66" i="1"/>
  <c r="G67" i="1"/>
  <c r="H67" i="1" s="1"/>
  <c r="G68" i="1"/>
  <c r="H68" i="1" s="1"/>
  <c r="G69" i="1"/>
  <c r="H69" i="1" s="1"/>
  <c r="D208" i="1" l="1"/>
  <c r="E184" i="1"/>
  <c r="D218" i="1"/>
  <c r="G65" i="1"/>
  <c r="H65" i="1" s="1"/>
  <c r="I69" i="1"/>
  <c r="J69" i="1" s="1"/>
  <c r="I68" i="1"/>
  <c r="J68" i="1" s="1"/>
  <c r="I67" i="1"/>
  <c r="J67" i="1" s="1"/>
  <c r="I66" i="1"/>
  <c r="J66" i="1" s="1"/>
  <c r="H66" i="1"/>
  <c r="K68" i="1" l="1"/>
  <c r="H70" i="1"/>
  <c r="J70" i="1"/>
  <c r="K65" i="1"/>
  <c r="K67" i="1"/>
  <c r="K69" i="1"/>
  <c r="K66" i="1"/>
  <c r="F195" i="1"/>
  <c r="K70" i="1" l="1"/>
  <c r="G33" i="1" s="1"/>
  <c r="E171" i="1" l="1"/>
  <c r="G37" i="1" s="1"/>
  <c r="D138" i="1" l="1"/>
  <c r="F110" i="1" l="1"/>
  <c r="G35" i="1" s="1"/>
  <c r="J93" i="1"/>
  <c r="J150" i="1"/>
  <c r="F150" i="1"/>
  <c r="J110" i="1"/>
  <c r="G36" i="1" l="1"/>
  <c r="F93" i="1"/>
  <c r="G34" i="1" s="1"/>
  <c r="G38" i="1" l="1"/>
  <c r="G39" i="1" s="1"/>
  <c r="G40" i="1" s="1"/>
</calcChain>
</file>

<file path=xl/sharedStrings.xml><?xml version="1.0" encoding="utf-8"?>
<sst xmlns="http://schemas.openxmlformats.org/spreadsheetml/2006/main" count="198" uniqueCount="102">
  <si>
    <t>Názov a adresa ubytovacieho zariadenia</t>
  </si>
  <si>
    <t>Iné priestory</t>
  </si>
  <si>
    <t>1.</t>
  </si>
  <si>
    <t>2.</t>
  </si>
  <si>
    <t>3.</t>
  </si>
  <si>
    <t>4.</t>
  </si>
  <si>
    <t>odmena</t>
  </si>
  <si>
    <t>uzavretej medzi:</t>
  </si>
  <si>
    <t>a</t>
  </si>
  <si>
    <t>IČO:</t>
  </si>
  <si>
    <t>DIČ:</t>
  </si>
  <si>
    <t>DPH</t>
  </si>
  <si>
    <t>Výška licenčnej odmeny</t>
  </si>
  <si>
    <t>Spolu bez DPH</t>
  </si>
  <si>
    <t>Spolu s DPH</t>
  </si>
  <si>
    <r>
      <t xml:space="preserve">(ďalej len </t>
    </r>
    <r>
      <rPr>
        <b/>
        <sz val="10"/>
        <color indexed="8"/>
        <rFont val="Calibri"/>
        <family val="2"/>
        <charset val="238"/>
      </rPr>
      <t>"Príloha"</t>
    </r>
    <r>
      <rPr>
        <sz val="10"/>
        <color indexed="8"/>
        <rFont val="Calibri"/>
        <family val="2"/>
        <charset val="238"/>
      </rPr>
      <t>)</t>
    </r>
  </si>
  <si>
    <t>5.</t>
  </si>
  <si>
    <t>TV</t>
  </si>
  <si>
    <t>Spoločné, spoločenské a obslužné priestory prevádzkární</t>
  </si>
  <si>
    <t>Stravovacie a pohostinské prevádzky</t>
  </si>
  <si>
    <t>Obchod a služby</t>
  </si>
  <si>
    <t>Izby ubytovacích zariadení</t>
  </si>
  <si>
    <t>IZBY UBYTOVACÍCH ZARIADENÍ</t>
  </si>
  <si>
    <t xml:space="preserve">R </t>
  </si>
  <si>
    <t>R</t>
  </si>
  <si>
    <t>R alebo TV</t>
  </si>
  <si>
    <t>Športové prevádzky - Kúpalisko, plaváreň, klzisko, rekreačný areál, zimné športy</t>
  </si>
  <si>
    <t>Fitness, wellness, aerobikové štúdio</t>
  </si>
  <si>
    <t>Detský kútik</t>
  </si>
  <si>
    <t>rozloha priestorov s TV v m²</t>
  </si>
  <si>
    <r>
      <rPr>
        <b/>
        <sz val="10"/>
        <rFont val="Calibri"/>
        <family val="2"/>
        <charset val="238"/>
      </rPr>
      <t>Vysvetlivky:</t>
    </r>
    <r>
      <rPr>
        <sz val="10"/>
        <rFont val="Calibri"/>
        <family val="2"/>
        <charset val="238"/>
      </rPr>
      <t xml:space="preserve"> 
</t>
    </r>
    <r>
      <rPr>
        <b/>
        <sz val="10"/>
        <rFont val="Calibri"/>
        <family val="2"/>
        <charset val="238"/>
      </rPr>
      <t>R</t>
    </r>
    <r>
      <rPr>
        <sz val="10"/>
        <rFont val="Calibri"/>
        <family val="2"/>
        <charset val="238"/>
      </rPr>
      <t xml:space="preserve"> = akékoľvek technické zariadenie, ktoré umožňuje reprodukciu zvuku (napr. zvukový prijímač, rozhlasový prijímač, MP3, CD prehrávač, hudobná veža a pod.)
</t>
    </r>
    <r>
      <rPr>
        <b/>
        <sz val="10"/>
        <rFont val="Calibri"/>
        <family val="2"/>
        <charset val="238"/>
      </rPr>
      <t>TV</t>
    </r>
    <r>
      <rPr>
        <sz val="10"/>
        <rFont val="Calibri"/>
        <family val="2"/>
        <charset val="238"/>
      </rPr>
      <t xml:space="preserve"> = akékoľvek technické zariadenie, ktoré umožňuje reprodukciu zvuku a obrazu zároveň (napr. zvukovo-obrazový prijímač alebo prehrávač - televízor, PC a pod.) </t>
    </r>
    <r>
      <rPr>
        <b/>
        <sz val="9"/>
        <color indexed="8"/>
        <rFont val="Calibri"/>
        <family val="2"/>
        <charset val="238"/>
      </rPr>
      <t/>
    </r>
  </si>
  <si>
    <t xml:space="preserve">podpis Používateľa </t>
  </si>
  <si>
    <t xml:space="preserve">POKYNY K VYPĹŇANIU: </t>
  </si>
  <si>
    <r>
      <t xml:space="preserve">OBCHOD A SLUŽBY </t>
    </r>
    <r>
      <rPr>
        <sz val="10"/>
        <color indexed="8"/>
        <rFont val="Calibri"/>
        <family val="2"/>
        <charset val="238"/>
      </rPr>
      <t>(napr. obchodný dom, obchodná predajňa, prevádzky služieb ako kaderníctvo, kozmetika, pedikúra, sauna, solárium, opravovňa, požičovňa, cestovné kancelárie, stávkové kancelárie a iné, aj v prípade, ak sa tieto priestory nachádzajú v rámci ubytovacieho zariadenia)</t>
    </r>
  </si>
  <si>
    <r>
      <t xml:space="preserve">STRAVOVACIE A POHOSTINSKÉ PREVÁDZKY </t>
    </r>
    <r>
      <rPr>
        <sz val="10"/>
        <color indexed="8"/>
        <rFont val="Calibri"/>
        <family val="2"/>
        <charset val="238"/>
      </rPr>
      <t>(napr. reštaurácia, bistro, bufet, jedáleň, pizzeria, bar, výčap, kaviareň, hostinec, pohostinstvo, vináreň, piváreň, cukráreň, viecha a iné, aj v prípade, ak sa tieto priestory nachádzajú v rámci ubytovacieho zariadenia)</t>
    </r>
  </si>
  <si>
    <r>
      <t xml:space="preserve">ŠPORT, ODDYCH, ZÁBAVA </t>
    </r>
    <r>
      <rPr>
        <sz val="10"/>
        <color theme="1"/>
        <rFont val="Calibri"/>
        <family val="2"/>
        <charset val="238"/>
        <scheme val="minor"/>
      </rPr>
      <t>(aj v prípade, že sa tieto prevádzky nachádzajú v priestoroch ubytovacieho zariadenia):</t>
    </r>
  </si>
  <si>
    <t>Letná terasa</t>
  </si>
  <si>
    <t xml:space="preserve">Všetky nižšie uvedené sumy sú bez DPH. </t>
  </si>
  <si>
    <t>Spolu:</t>
  </si>
  <si>
    <t>rozloha priestorov
 ozvučených R v m²</t>
  </si>
  <si>
    <t>nie</t>
  </si>
  <si>
    <t>áno</t>
  </si>
  <si>
    <t>Email:</t>
  </si>
  <si>
    <t>Tel.č.:</t>
  </si>
  <si>
    <t>Počet zariadení</t>
  </si>
  <si>
    <t>Vyťaženosť (%)*</t>
  </si>
  <si>
    <t>Odmena</t>
  </si>
  <si>
    <t>kategória 1</t>
  </si>
  <si>
    <t>kategória 2</t>
  </si>
  <si>
    <t>kategória 3</t>
  </si>
  <si>
    <t>kategória 4</t>
  </si>
  <si>
    <r>
      <rPr>
        <b/>
        <sz val="9"/>
        <color theme="1"/>
        <rFont val="Calibri"/>
        <family val="2"/>
        <charset val="238"/>
        <scheme val="minor"/>
      </rPr>
      <t>kategória 4</t>
    </r>
    <r>
      <rPr>
        <sz val="9"/>
        <color theme="1"/>
        <rFont val="Calibri"/>
        <family val="2"/>
        <charset val="238"/>
        <scheme val="minor"/>
      </rPr>
      <t xml:space="preserve"> - Ubytovacie zariadenie 4* a 5*</t>
    </r>
  </si>
  <si>
    <r>
      <rPr>
        <b/>
        <sz val="9"/>
        <color theme="1"/>
        <rFont val="Calibri"/>
        <family val="2"/>
        <charset val="238"/>
        <scheme val="minor"/>
      </rPr>
      <t>kategória 3</t>
    </r>
    <r>
      <rPr>
        <sz val="9"/>
        <color theme="1"/>
        <rFont val="Calibri"/>
        <family val="2"/>
        <charset val="238"/>
        <scheme val="minor"/>
      </rPr>
      <t xml:space="preserve"> - Ubytovacie zariadenie 3*</t>
    </r>
  </si>
  <si>
    <r>
      <t xml:space="preserve">kategória 1 </t>
    </r>
    <r>
      <rPr>
        <sz val="9"/>
        <color theme="1"/>
        <rFont val="Calibri"/>
        <family val="2"/>
        <charset val="238"/>
        <scheme val="minor"/>
      </rPr>
      <t>- Turistické ubytovne, rekreačné zariadenia, kempingy, ubytovanie v súkromí (bez živnosti)</t>
    </r>
  </si>
  <si>
    <t>Kategória ubytovacieho zariadenia*</t>
  </si>
  <si>
    <t>rozloha</t>
  </si>
  <si>
    <t>rádio</t>
  </si>
  <si>
    <t>tv</t>
  </si>
  <si>
    <t>rádio/TV</t>
  </si>
  <si>
    <t>LITA, autorskou spoločnosťou, sídlo: Mozartova 9, 811 02 Bratislava, registrovaná na MV SR pod č. VVS/1-900/90-7923, IČO: 00420166, DIČ: 2020848027, IČ DPH: SK2020848027, banka: VÚB, a.s., BIC: SUBASKBX,</t>
  </si>
  <si>
    <t xml:space="preserve">Príloha k Rozšírenej hromadnej licenčnej zmluve č. </t>
  </si>
  <si>
    <t>výška LO</t>
  </si>
  <si>
    <t>vyťaženosť</t>
  </si>
  <si>
    <t>celoročná</t>
  </si>
  <si>
    <t>sezónna</t>
  </si>
  <si>
    <t>celoročná /sezónna prevádzka</t>
  </si>
  <si>
    <t>autobus s možnosťou výberu obsahu</t>
  </si>
  <si>
    <t>nájomný automobil, autobus bez možnosti výberu</t>
  </si>
  <si>
    <t>vlak</t>
  </si>
  <si>
    <t>lietadlo</t>
  </si>
  <si>
    <t>loď</t>
  </si>
  <si>
    <t>Druh dopravného prostriedku</t>
  </si>
  <si>
    <t>INÉ PRIESTORY</t>
  </si>
  <si>
    <t>Dopravné prostriedky</t>
  </si>
  <si>
    <t>Čerpacia stanica/Erotický salón</t>
  </si>
  <si>
    <t>čerpacia stanica</t>
  </si>
  <si>
    <t>erotický salón</t>
  </si>
  <si>
    <t>druh prevádzkarne</t>
  </si>
  <si>
    <t>spolu</t>
  </si>
  <si>
    <t>TV 100%</t>
  </si>
  <si>
    <t>TV s vyťaženosťou</t>
  </si>
  <si>
    <t>R s vyťaženosťou</t>
  </si>
  <si>
    <r>
      <rPr>
        <b/>
        <sz val="10"/>
        <color indexed="8"/>
        <rFont val="Calibri"/>
        <family val="2"/>
        <charset val="238"/>
      </rPr>
      <t xml:space="preserve">Používateľom </t>
    </r>
    <r>
      <rPr>
        <i/>
        <sz val="9"/>
        <color indexed="8"/>
        <rFont val="Calibri"/>
        <family val="2"/>
        <charset val="238"/>
      </rPr>
      <t>(obchodné meno):</t>
    </r>
  </si>
  <si>
    <t>Adresa:</t>
  </si>
  <si>
    <t>Predmetom tejto Prílohy je aj úprava Článku II ods. 1 Zmluvy, a to tak, že jeho doterajšie znenie sa nahrádza novým znením takto:</t>
  </si>
  <si>
    <t>Táto Príloha nahrádza všetky doterajšie Prílohy k Zmluve a Zmluvné strany súhlasia, že sa ňou riadia všetky vzťahy vyplývajúce zo Zmluvy v období od 01.01.2024 do podpisu tejto Prílohy.</t>
  </si>
  <si>
    <t>R 100%</t>
  </si>
  <si>
    <r>
      <t xml:space="preserve">Predmetom tejto Prílohy je špecifikácia prevádzkarní Používateľa, v ktorých dochádza k verejnému prenosu a k technickému predvedeniu Diel prostredníctvom technických zariadení a výpočet výšky licenčnej odmeny na základe údajov o prevádzkarňach poskytnutých Používateľom v nižšie uvedených tabuľkách Prílohy a platného sadzobníka, ktorý je uverejnený na www.lita.sk. Pre jednotlivé druhy prevádzkarní je potrebné vyplniť príslušnú tabuľku nachádzajúcu sa na nasledujúcich stranách Prílohy. 
Príloha je neoddeliteľnou súčasťou Zmluvy. </t>
    </r>
    <r>
      <rPr>
        <b/>
        <sz val="10"/>
        <color theme="1"/>
        <rFont val="Calibri"/>
        <family val="2"/>
        <charset val="238"/>
        <scheme val="minor"/>
      </rPr>
      <t>Vyplnenú a podpísanú Prílohu je potrebné zaslať na adresu LITA v dvoch vyhotoveniach.</t>
    </r>
  </si>
  <si>
    <t>Túto tabuľku nevypĺňajte, slúži na výpočet výšky licenčnej odmeny na základe údajov uvedených v tabuľkách na nasledujúcich stranách.</t>
  </si>
  <si>
    <r>
      <rPr>
        <b/>
        <sz val="9"/>
        <color theme="1"/>
        <rFont val="Calibri"/>
        <family val="2"/>
        <charset val="238"/>
        <scheme val="minor"/>
      </rPr>
      <t>*Poznámka:</t>
    </r>
    <r>
      <rPr>
        <sz val="9"/>
        <color theme="1"/>
        <rFont val="Calibri"/>
        <family val="2"/>
        <charset val="238"/>
        <scheme val="minor"/>
      </rPr>
      <t xml:space="preserve"> Vyťaženosť </t>
    </r>
    <r>
      <rPr>
        <u/>
        <sz val="9"/>
        <color theme="1"/>
        <rFont val="Calibri"/>
        <family val="2"/>
        <charset val="238"/>
        <scheme val="minor"/>
      </rPr>
      <t>izieb</t>
    </r>
    <r>
      <rPr>
        <sz val="9"/>
        <color theme="1"/>
        <rFont val="Calibri"/>
        <family val="2"/>
        <charset val="238"/>
        <scheme val="minor"/>
      </rPr>
      <t xml:space="preserve"> ubytovacieho zariadenia za predchádzajúci kalendárny rok.</t>
    </r>
  </si>
  <si>
    <r>
      <t xml:space="preserve">kategória 2 </t>
    </r>
    <r>
      <rPr>
        <sz val="9"/>
        <color theme="1"/>
        <rFont val="Calibri"/>
        <family val="2"/>
        <charset val="238"/>
        <scheme val="minor"/>
      </rPr>
      <t>- Ubytovacie zariadenie 1* a 2* a bez kategorizácie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(napr. ubytovanie v súkromí so živnosťou)</t>
    </r>
  </si>
  <si>
    <t>Druh prevádzkarne</t>
  </si>
  <si>
    <t>Názov a adresa prevádzkarne</t>
  </si>
  <si>
    <r>
      <t>rozloha priestorov s TV v m</t>
    </r>
    <r>
      <rPr>
        <sz val="9"/>
        <color theme="1"/>
        <rFont val="Arial"/>
        <family val="2"/>
        <charset val="238"/>
      </rPr>
      <t>²</t>
    </r>
  </si>
  <si>
    <r>
      <t xml:space="preserve">SPOLOČNÉ, SPOLOČENSKÉ A OBSLUŽNÉ PRIESTORY PREVÁDZKARNÍ </t>
    </r>
    <r>
      <rPr>
        <sz val="10"/>
        <color indexed="8"/>
        <rFont val="Calibri"/>
        <family val="2"/>
        <charset val="238"/>
      </rPr>
      <t>(aj v prípade, ak sa tieto priestory nachádzajú v rámci ubytovacieho zariadenia, v obchodoch, v službách alebo akýchkoľvek iných prevádzkarňach)</t>
    </r>
  </si>
  <si>
    <t>LITA udeľuje Používateľovi nevýhradnú licenciu - súhlas na použitie Diel ich verejným prenosom a technickým predvedením podľa ustanovenia § 19 ods. 4 písm. f) bod 2 a 3 a § 80 písm. a) Autorského zákona, a to v priestoroch definovaných v prílohe tejto Zmluvy, ktorá je jej neoddeliteľnou súčasťou".
V súlade s úpravou Článku II ods. 1 Zmluvy sa týmto náležite menia a dopĺňajú všetky ustanovenia Zmluvy, ktoré sú touto úpravou dotknuté.
Predmetom tejto Prílohy je aj úprava Článku V ods. 5 Zmluvy, a to tak, že jeho doterajšie znenie sa nahrádza novým znením takto:
"Pokiaľ k zániku platnosti a účinnosti Zmluvy na základe článku V ods. 4 tejto Zmluvy dôjde v priebehu kalendárneho roka, LITA je oprávnená započítať licenčnú odmenu uhradenú zo strany Používateľa na základe Zmluvy s licenčnou odmenou vyfakturovanou Používateľovi na základe zmluvy uzavretej v rámci spoločnej správy alebo vrátiť Používateľovi alikvotnú časť uhradenej licenčnej odmeny za zvyšnú časť kalendárneho roka, a to bezhotovostným prevodom na účet uvedený v záhlaví tejto Zmluvy, v lehote do 30 dní odo dňa nadobudnutia platnosti a účinnosti takejto novej zmluvy".</t>
  </si>
  <si>
    <t>V prípade, že je v prevádzkarni umiestnené R a zároveň aj TV, vypĺňajte, prosím, iba bunky týkajúce sa TV. V zmysle sadzobníka LITA sa v takomto prípade uplatní iba odmena platná pre TV, ktorá zahŕňa aj odmenu za R. Pri možnosti výberu, bunku nevypĺňajte. Vyberte z ponúkaných možností.</t>
  </si>
  <si>
    <t>podpis LITA</t>
  </si>
  <si>
    <t>v Bratislave, dňa</t>
  </si>
  <si>
    <t>, dňa</t>
  </si>
  <si>
    <r>
      <rPr>
        <b/>
        <sz val="10"/>
        <color theme="1"/>
        <rFont val="Calibri"/>
        <family val="2"/>
        <charset val="238"/>
        <scheme val="minor"/>
      </rPr>
      <t>HERŇA, KASÍNO, STRAVOVACIE ZARIADENIE</t>
    </r>
    <r>
      <rPr>
        <sz val="10"/>
        <color theme="1"/>
        <rFont val="Calibri"/>
        <family val="2"/>
        <charset val="238"/>
        <scheme val="minor"/>
      </rPr>
      <t xml:space="preserve"> ozvučené technickým zariadením s obsluhou DJ-om bez možnosti tancovania (aspoň 1x týždenne)</t>
    </r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</si>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</sst>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20" xfId="0" applyFont="1" applyBorder="1" applyProtection="1"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wrapText="1"/>
      <protection hidden="1"/>
    </xf>
    <xf numFmtId="164" fontId="4" fillId="0" borderId="0" xfId="0" applyNumberFormat="1" applyFont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164" fontId="7" fillId="0" borderId="0" xfId="0" applyNumberFormat="1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47" xfId="0" applyFont="1" applyBorder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4" fillId="0" borderId="16" xfId="0" applyFont="1" applyBorder="1" applyAlignment="1" applyProtection="1">
      <alignment horizontal="center" wrapText="1"/>
      <protection locked="0" hidden="1"/>
    </xf>
    <xf numFmtId="164" fontId="7" fillId="0" borderId="0" xfId="0" applyNumberFormat="1" applyFont="1" applyAlignment="1" applyProtection="1">
      <alignment horizontal="center" wrapText="1"/>
      <protection hidden="1"/>
    </xf>
    <xf numFmtId="0" fontId="7" fillId="0" borderId="21" xfId="0" applyFont="1" applyBorder="1" applyAlignment="1" applyProtection="1">
      <alignment horizontal="center" wrapText="1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5" fillId="0" borderId="0" xfId="0" applyFont="1" applyProtection="1"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9" fontId="4" fillId="0" borderId="0" xfId="0" applyNumberFormat="1" applyFont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9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0" xfId="0" applyFont="1" applyBorder="1" applyAlignment="1" applyProtection="1">
      <alignment horizontal="center" vertical="center" wrapText="1"/>
      <protection locked="0" hidden="1"/>
    </xf>
    <xf numFmtId="0" fontId="4" fillId="0" borderId="16" xfId="0" applyFont="1" applyBorder="1" applyAlignment="1" applyProtection="1">
      <alignment horizontal="center" vertical="center" wrapText="1"/>
      <protection locked="0" hidden="1"/>
    </xf>
    <xf numFmtId="1" fontId="7" fillId="0" borderId="0" xfId="0" applyNumberFormat="1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left" wrapText="1"/>
      <protection locked="0" hidden="1"/>
    </xf>
    <xf numFmtId="0" fontId="4" fillId="0" borderId="8" xfId="0" applyFont="1" applyBorder="1" applyAlignment="1" applyProtection="1">
      <alignment horizontal="left" wrapText="1"/>
      <protection locked="0" hidden="1"/>
    </xf>
    <xf numFmtId="0" fontId="4" fillId="0" borderId="14" xfId="0" applyFont="1" applyBorder="1" applyAlignment="1" applyProtection="1">
      <alignment horizontal="left" wrapText="1"/>
      <protection locked="0" hidden="1"/>
    </xf>
    <xf numFmtId="0" fontId="4" fillId="0" borderId="47" xfId="0" applyFont="1" applyBorder="1" applyAlignment="1" applyProtection="1">
      <alignment horizontal="left" wrapText="1"/>
      <protection locked="0" hidden="1"/>
    </xf>
    <xf numFmtId="0" fontId="4" fillId="0" borderId="35" xfId="0" applyFont="1" applyBorder="1" applyAlignment="1" applyProtection="1">
      <alignment horizontal="left" vertical="center" wrapText="1"/>
      <protection locked="0" hidden="1"/>
    </xf>
    <xf numFmtId="0" fontId="4" fillId="0" borderId="36" xfId="0" applyFont="1" applyBorder="1" applyAlignment="1" applyProtection="1">
      <alignment horizontal="left" wrapText="1"/>
      <protection locked="0" hidden="1"/>
    </xf>
    <xf numFmtId="0" fontId="4" fillId="0" borderId="37" xfId="0" applyFont="1" applyBorder="1" applyAlignment="1" applyProtection="1">
      <alignment horizontal="left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1" fontId="4" fillId="0" borderId="0" xfId="0" applyNumberFormat="1" applyFont="1" applyAlignment="1" applyProtection="1">
      <alignment horizontal="center" wrapText="1"/>
      <protection hidden="1"/>
    </xf>
    <xf numFmtId="4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" fillId="0" borderId="8" xfId="0" applyFont="1" applyBorder="1" applyAlignment="1" applyProtection="1">
      <alignment horizont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3" xfId="0" applyFont="1" applyBorder="1" applyAlignment="1" applyProtection="1">
      <alignment horizontal="left" wrapText="1"/>
      <protection locked="0" hidden="1"/>
    </xf>
    <xf numFmtId="1" fontId="4" fillId="0" borderId="4" xfId="0" applyNumberFormat="1" applyFont="1" applyBorder="1" applyAlignment="1" applyProtection="1">
      <alignment horizontal="center" wrapText="1"/>
      <protection locked="0" hidden="1"/>
    </xf>
    <xf numFmtId="1" fontId="4" fillId="0" borderId="5" xfId="0" applyNumberFormat="1" applyFont="1" applyBorder="1" applyAlignment="1" applyProtection="1">
      <alignment horizontal="center" wrapText="1"/>
      <protection locked="0" hidden="1"/>
    </xf>
    <xf numFmtId="0" fontId="4" fillId="0" borderId="9" xfId="0" applyFont="1" applyBorder="1" applyAlignment="1" applyProtection="1">
      <alignment horizontal="left" wrapText="1"/>
      <protection locked="0" hidden="1"/>
    </xf>
    <xf numFmtId="1" fontId="4" fillId="0" borderId="10" xfId="0" applyNumberFormat="1" applyFont="1" applyBorder="1" applyAlignment="1" applyProtection="1">
      <alignment horizontal="center" wrapText="1"/>
      <protection locked="0" hidden="1"/>
    </xf>
    <xf numFmtId="1" fontId="4" fillId="0" borderId="11" xfId="0" applyNumberFormat="1" applyFont="1" applyBorder="1" applyAlignment="1" applyProtection="1">
      <alignment horizontal="center" wrapText="1"/>
      <protection locked="0" hidden="1"/>
    </xf>
    <xf numFmtId="0" fontId="4" fillId="0" borderId="15" xfId="0" applyFont="1" applyBorder="1" applyAlignment="1" applyProtection="1">
      <alignment horizontal="left" wrapText="1"/>
      <protection locked="0" hidden="1"/>
    </xf>
    <xf numFmtId="1" fontId="4" fillId="0" borderId="16" xfId="0" applyNumberFormat="1" applyFont="1" applyBorder="1" applyAlignment="1" applyProtection="1">
      <alignment horizontal="center" wrapText="1"/>
      <protection locked="0" hidden="1"/>
    </xf>
    <xf numFmtId="1" fontId="4" fillId="0" borderId="19" xfId="0" applyNumberFormat="1" applyFont="1" applyBorder="1" applyAlignment="1" applyProtection="1">
      <alignment horizontal="center" wrapText="1"/>
      <protection locked="0" hidden="1"/>
    </xf>
    <xf numFmtId="0" fontId="7" fillId="0" borderId="20" xfId="0" applyFont="1" applyBorder="1" applyAlignment="1" applyProtection="1">
      <alignment wrapText="1"/>
      <protection hidden="1"/>
    </xf>
    <xf numFmtId="0" fontId="7" fillId="0" borderId="24" xfId="0" applyFont="1" applyBorder="1" applyAlignment="1" applyProtection="1">
      <alignment horizontal="center" wrapText="1"/>
      <protection hidden="1"/>
    </xf>
    <xf numFmtId="1" fontId="7" fillId="0" borderId="21" xfId="0" applyNumberFormat="1" applyFont="1" applyBorder="1" applyAlignment="1" applyProtection="1">
      <alignment horizontal="center" wrapText="1"/>
      <protection hidden="1"/>
    </xf>
    <xf numFmtId="1" fontId="7" fillId="0" borderId="42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48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2" fontId="7" fillId="0" borderId="53" xfId="0" applyNumberFormat="1" applyFont="1" applyBorder="1" applyAlignment="1" applyProtection="1">
      <alignment wrapText="1"/>
      <protection hidden="1"/>
    </xf>
    <xf numFmtId="2" fontId="7" fillId="0" borderId="46" xfId="0" applyNumberFormat="1" applyFont="1" applyBorder="1" applyAlignment="1" applyProtection="1">
      <alignment wrapText="1"/>
      <protection hidden="1"/>
    </xf>
    <xf numFmtId="164" fontId="7" fillId="0" borderId="23" xfId="0" applyNumberFormat="1" applyFont="1" applyBorder="1" applyAlignment="1" applyProtection="1">
      <alignment horizontal="center" wrapText="1"/>
      <protection hidden="1"/>
    </xf>
    <xf numFmtId="10" fontId="4" fillId="0" borderId="35" xfId="0" applyNumberFormat="1" applyFont="1" applyBorder="1" applyAlignment="1" applyProtection="1">
      <alignment horizontal="center" wrapText="1"/>
      <protection locked="0" hidden="1"/>
    </xf>
    <xf numFmtId="10" fontId="4" fillId="0" borderId="36" xfId="0" applyNumberFormat="1" applyFont="1" applyBorder="1" applyAlignment="1" applyProtection="1">
      <alignment horizontal="center" wrapText="1"/>
      <protection locked="0" hidden="1"/>
    </xf>
    <xf numFmtId="10" fontId="4" fillId="0" borderId="37" xfId="0" applyNumberFormat="1" applyFont="1" applyBorder="1" applyAlignment="1" applyProtection="1">
      <alignment horizontal="center" wrapText="1"/>
      <protection locked="0" hidden="1"/>
    </xf>
    <xf numFmtId="9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wrapText="1"/>
      <protection hidden="1"/>
    </xf>
    <xf numFmtId="0" fontId="7" fillId="0" borderId="79" xfId="0" applyFont="1" applyBorder="1" applyAlignment="1" applyProtection="1">
      <alignment horizontal="center" vertical="center" wrapText="1"/>
      <protection hidden="1"/>
    </xf>
    <xf numFmtId="0" fontId="7" fillId="0" borderId="80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4" fillId="0" borderId="77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78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 wrapText="1"/>
      <protection hidden="1"/>
    </xf>
    <xf numFmtId="164" fontId="7" fillId="0" borderId="81" xfId="0" applyNumberFormat="1" applyFont="1" applyBorder="1" applyAlignment="1" applyProtection="1">
      <alignment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71" xfId="0" applyFont="1" applyBorder="1" applyAlignment="1" applyProtection="1">
      <alignment horizontal="center" wrapText="1"/>
      <protection hidden="1"/>
    </xf>
    <xf numFmtId="164" fontId="7" fillId="0" borderId="82" xfId="0" applyNumberFormat="1" applyFont="1" applyBorder="1" applyAlignment="1" applyProtection="1">
      <alignment horizontal="center" wrapText="1"/>
      <protection hidden="1"/>
    </xf>
    <xf numFmtId="1" fontId="4" fillId="0" borderId="0" xfId="0" applyNumberFormat="1" applyFont="1" applyAlignment="1" applyProtection="1">
      <alignment wrapText="1"/>
      <protection locked="0" hidden="1"/>
    </xf>
    <xf numFmtId="164" fontId="4" fillId="0" borderId="4" xfId="0" applyNumberFormat="1" applyFont="1" applyBorder="1" applyAlignment="1" applyProtection="1">
      <alignment vertical="center" wrapText="1"/>
      <protection hidden="1"/>
    </xf>
    <xf numFmtId="164" fontId="4" fillId="0" borderId="10" xfId="0" applyNumberFormat="1" applyFont="1" applyBorder="1" applyAlignment="1" applyProtection="1">
      <alignment vertical="center" wrapText="1"/>
      <protection hidden="1"/>
    </xf>
    <xf numFmtId="164" fontId="7" fillId="0" borderId="51" xfId="0" applyNumberFormat="1" applyFont="1" applyBorder="1" applyAlignment="1" applyProtection="1">
      <alignment wrapText="1"/>
      <protection hidden="1"/>
    </xf>
    <xf numFmtId="164" fontId="4" fillId="0" borderId="34" xfId="0" applyNumberFormat="1" applyFont="1" applyBorder="1" applyAlignment="1" applyProtection="1">
      <alignment vertical="center" wrapText="1"/>
      <protection hidden="1"/>
    </xf>
    <xf numFmtId="164" fontId="4" fillId="0" borderId="11" xfId="0" applyNumberFormat="1" applyFont="1" applyBorder="1" applyAlignment="1" applyProtection="1">
      <alignment vertical="center" wrapText="1"/>
      <protection hidden="1"/>
    </xf>
    <xf numFmtId="164" fontId="7" fillId="0" borderId="46" xfId="0" applyNumberFormat="1" applyFont="1" applyBorder="1" applyAlignment="1" applyProtection="1">
      <alignment wrapText="1"/>
      <protection hidden="1"/>
    </xf>
    <xf numFmtId="164" fontId="7" fillId="0" borderId="82" xfId="0" applyNumberFormat="1" applyFont="1" applyBorder="1" applyAlignment="1" applyProtection="1">
      <alignment wrapText="1"/>
      <protection hidden="1"/>
    </xf>
    <xf numFmtId="164" fontId="4" fillId="0" borderId="5" xfId="0" applyNumberFormat="1" applyFont="1" applyBorder="1" applyAlignment="1" applyProtection="1">
      <alignment vertical="center" wrapText="1"/>
      <protection hidden="1"/>
    </xf>
    <xf numFmtId="164" fontId="4" fillId="0" borderId="39" xfId="0" applyNumberFormat="1" applyFont="1" applyBorder="1" applyAlignment="1" applyProtection="1">
      <alignment vertical="center" wrapText="1"/>
      <protection hidden="1"/>
    </xf>
    <xf numFmtId="164" fontId="4" fillId="0" borderId="16" xfId="0" applyNumberFormat="1" applyFont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164" fontId="7" fillId="0" borderId="83" xfId="0" applyNumberFormat="1" applyFont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 horizontal="center" wrapText="1"/>
      <protection locked="0" hidden="1"/>
    </xf>
    <xf numFmtId="8" fontId="4" fillId="0" borderId="0" xfId="0" applyNumberFormat="1" applyFont="1" applyAlignment="1" applyProtection="1">
      <alignment horizontal="left" vertical="top" wrapText="1"/>
      <protection hidden="1"/>
    </xf>
    <xf numFmtId="164" fontId="7" fillId="0" borderId="24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wrapText="1"/>
      <protection locked="0" hidden="1"/>
    </xf>
    <xf numFmtId="0" fontId="4" fillId="0" borderId="8" xfId="0" applyFont="1" applyBorder="1" applyAlignment="1" applyProtection="1">
      <alignment wrapText="1"/>
      <protection locked="0" hidden="1"/>
    </xf>
    <xf numFmtId="0" fontId="7" fillId="0" borderId="53" xfId="0" applyFont="1" applyBorder="1" applyAlignment="1" applyProtection="1">
      <alignment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4" fillId="0" borderId="84" xfId="0" applyFont="1" applyBorder="1" applyProtection="1">
      <protection hidden="1"/>
    </xf>
    <xf numFmtId="0" fontId="4" fillId="0" borderId="0" xfId="0" applyFont="1" applyAlignment="1" applyProtection="1">
      <alignment vertical="top"/>
      <protection hidden="1"/>
    </xf>
    <xf numFmtId="164" fontId="7" fillId="0" borderId="43" xfId="0" applyNumberFormat="1" applyFont="1" applyBorder="1" applyAlignment="1" applyProtection="1">
      <alignment horizontal="center" vertical="top" wrapText="1"/>
      <protection hidden="1"/>
    </xf>
    <xf numFmtId="164" fontId="4" fillId="0" borderId="5" xfId="0" applyNumberFormat="1" applyFont="1" applyBorder="1" applyAlignment="1" applyProtection="1">
      <alignment horizontal="center" vertical="top" wrapText="1"/>
      <protection hidden="1"/>
    </xf>
    <xf numFmtId="164" fontId="4" fillId="0" borderId="11" xfId="0" applyNumberFormat="1" applyFont="1" applyBorder="1" applyAlignment="1" applyProtection="1">
      <alignment horizontal="center" vertical="top" wrapText="1"/>
      <protection hidden="1"/>
    </xf>
    <xf numFmtId="164" fontId="4" fillId="0" borderId="19" xfId="0" applyNumberFormat="1" applyFont="1" applyBorder="1" applyAlignment="1" applyProtection="1">
      <alignment horizontal="center" vertical="top" wrapText="1"/>
      <protection hidden="1"/>
    </xf>
    <xf numFmtId="164" fontId="7" fillId="0" borderId="82" xfId="0" applyNumberFormat="1" applyFont="1" applyBorder="1" applyAlignment="1" applyProtection="1">
      <alignment horizontal="center" vertical="top" wrapText="1"/>
      <protection hidden="1"/>
    </xf>
    <xf numFmtId="164" fontId="7" fillId="0" borderId="82" xfId="0" applyNumberFormat="1" applyFont="1" applyBorder="1" applyAlignment="1" applyProtection="1">
      <alignment horizontal="center" vertical="center" wrapText="1"/>
      <protection hidden="1"/>
    </xf>
    <xf numFmtId="164" fontId="4" fillId="0" borderId="48" xfId="0" applyNumberFormat="1" applyFont="1" applyBorder="1" applyAlignment="1" applyProtection="1">
      <alignment horizontal="center" vertical="center" wrapText="1"/>
      <protection hidden="1"/>
    </xf>
    <xf numFmtId="0" fontId="4" fillId="0" borderId="85" xfId="0" applyFont="1" applyBorder="1" applyProtection="1">
      <protection hidden="1"/>
    </xf>
    <xf numFmtId="0" fontId="4" fillId="0" borderId="86" xfId="0" applyFont="1" applyBorder="1" applyProtection="1">
      <protection hidden="1"/>
    </xf>
    <xf numFmtId="0" fontId="22" fillId="0" borderId="85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2" fontId="7" fillId="0" borderId="0" xfId="0" applyNumberFormat="1" applyFont="1" applyBorder="1" applyAlignment="1" applyProtection="1">
      <alignment horizontal="center" wrapText="1"/>
      <protection hidden="1"/>
    </xf>
    <xf numFmtId="164" fontId="7" fillId="0" borderId="0" xfId="0" applyNumberFormat="1" applyFont="1" applyBorder="1" applyAlignment="1" applyProtection="1">
      <alignment horizontal="center" vertical="top" wrapText="1"/>
      <protection hidden="1"/>
    </xf>
    <xf numFmtId="2" fontId="7" fillId="0" borderId="0" xfId="0" applyNumberFormat="1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27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wrapText="1"/>
      <protection hidden="1"/>
    </xf>
    <xf numFmtId="0" fontId="16" fillId="0" borderId="29" xfId="0" applyFont="1" applyBorder="1" applyAlignment="1" applyProtection="1">
      <alignment horizontal="center" wrapText="1"/>
      <protection hidden="1"/>
    </xf>
    <xf numFmtId="0" fontId="16" fillId="0" borderId="26" xfId="0" applyFont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2" fontId="4" fillId="0" borderId="2" xfId="0" applyNumberFormat="1" applyFont="1" applyBorder="1" applyAlignment="1" applyProtection="1">
      <alignment horizontal="center" wrapText="1"/>
      <protection locked="0" hidden="1"/>
    </xf>
    <xf numFmtId="2" fontId="4" fillId="0" borderId="35" xfId="0" applyNumberFormat="1" applyFont="1" applyBorder="1" applyAlignment="1" applyProtection="1">
      <alignment horizontal="center" wrapText="1"/>
      <protection locked="0" hidden="1"/>
    </xf>
    <xf numFmtId="2" fontId="4" fillId="0" borderId="6" xfId="0" applyNumberFormat="1" applyFont="1" applyBorder="1" applyAlignment="1" applyProtection="1">
      <alignment horizontal="center" wrapText="1"/>
      <protection locked="0" hidden="1"/>
    </xf>
    <xf numFmtId="2" fontId="4" fillId="0" borderId="2" xfId="0" applyNumberFormat="1" applyFont="1" applyBorder="1" applyAlignment="1" applyProtection="1">
      <alignment horizontal="center"/>
      <protection locked="0" hidden="1"/>
    </xf>
    <xf numFmtId="2" fontId="4" fillId="0" borderId="35" xfId="0" applyNumberFormat="1" applyFont="1" applyBorder="1" applyAlignment="1" applyProtection="1">
      <alignment horizontal="center"/>
      <protection locked="0" hidden="1"/>
    </xf>
    <xf numFmtId="2" fontId="4" fillId="0" borderId="6" xfId="0" applyNumberFormat="1" applyFont="1" applyBorder="1" applyAlignment="1" applyProtection="1">
      <alignment horizontal="center"/>
      <protection locked="0" hidden="1"/>
    </xf>
    <xf numFmtId="2" fontId="4" fillId="0" borderId="8" xfId="0" applyNumberFormat="1" applyFont="1" applyBorder="1" applyAlignment="1" applyProtection="1">
      <alignment horizontal="center" wrapText="1"/>
      <protection locked="0" hidden="1"/>
    </xf>
    <xf numFmtId="2" fontId="4" fillId="0" borderId="36" xfId="0" applyNumberFormat="1" applyFont="1" applyBorder="1" applyAlignment="1" applyProtection="1">
      <alignment horizontal="center" wrapText="1"/>
      <protection locked="0" hidden="1"/>
    </xf>
    <xf numFmtId="2" fontId="4" fillId="0" borderId="12" xfId="0" applyNumberFormat="1" applyFont="1" applyBorder="1" applyAlignment="1" applyProtection="1">
      <alignment horizontal="center" wrapText="1"/>
      <protection locked="0" hidden="1"/>
    </xf>
    <xf numFmtId="2" fontId="4" fillId="0" borderId="8" xfId="0" applyNumberFormat="1" applyFont="1" applyBorder="1" applyAlignment="1" applyProtection="1">
      <alignment horizontal="center"/>
      <protection locked="0" hidden="1"/>
    </xf>
    <xf numFmtId="2" fontId="4" fillId="0" borderId="36" xfId="0" applyNumberFormat="1" applyFont="1" applyBorder="1" applyAlignment="1" applyProtection="1">
      <alignment horizontal="center"/>
      <protection locked="0" hidden="1"/>
    </xf>
    <xf numFmtId="2" fontId="4" fillId="0" borderId="12" xfId="0" applyNumberFormat="1" applyFont="1" applyBorder="1" applyAlignment="1" applyProtection="1">
      <alignment horizontal="center"/>
      <protection locked="0" hidden="1"/>
    </xf>
    <xf numFmtId="2" fontId="7" fillId="0" borderId="53" xfId="0" applyNumberFormat="1" applyFont="1" applyBorder="1" applyAlignment="1" applyProtection="1">
      <alignment horizontal="center" wrapText="1"/>
      <protection hidden="1"/>
    </xf>
    <xf numFmtId="2" fontId="7" fillId="0" borderId="46" xfId="0" applyNumberFormat="1" applyFont="1" applyBorder="1" applyAlignment="1" applyProtection="1">
      <alignment horizontal="center" wrapText="1"/>
      <protection hidden="1"/>
    </xf>
    <xf numFmtId="2" fontId="7" fillId="0" borderId="54" xfId="0" applyNumberFormat="1" applyFont="1" applyBorder="1" applyAlignment="1" applyProtection="1">
      <alignment horizontal="center" wrapText="1"/>
      <protection hidden="1"/>
    </xf>
    <xf numFmtId="2" fontId="4" fillId="0" borderId="14" xfId="0" applyNumberFormat="1" applyFont="1" applyBorder="1" applyAlignment="1" applyProtection="1">
      <alignment horizontal="center"/>
      <protection locked="0" hidden="1"/>
    </xf>
    <xf numFmtId="2" fontId="4" fillId="0" borderId="37" xfId="0" applyNumberFormat="1" applyFont="1" applyBorder="1" applyAlignment="1" applyProtection="1">
      <alignment horizontal="center"/>
      <protection locked="0" hidden="1"/>
    </xf>
    <xf numFmtId="2" fontId="4" fillId="0" borderId="17" xfId="0" applyNumberFormat="1" applyFont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2" fontId="4" fillId="0" borderId="14" xfId="0" applyNumberFormat="1" applyFont="1" applyBorder="1" applyAlignment="1" applyProtection="1">
      <alignment horizontal="center" wrapText="1"/>
      <protection locked="0" hidden="1"/>
    </xf>
    <xf numFmtId="2" fontId="4" fillId="0" borderId="37" xfId="0" applyNumberFormat="1" applyFont="1" applyBorder="1" applyAlignment="1" applyProtection="1">
      <alignment horizontal="center" wrapText="1"/>
      <protection locked="0" hidden="1"/>
    </xf>
    <xf numFmtId="2" fontId="4" fillId="0" borderId="17" xfId="0" applyNumberFormat="1" applyFont="1" applyBorder="1" applyAlignment="1" applyProtection="1">
      <alignment horizontal="center" wrapText="1"/>
      <protection locked="0"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/>
      <protection locked="0" hidden="1"/>
    </xf>
    <xf numFmtId="164" fontId="6" fillId="0" borderId="56" xfId="0" applyNumberFormat="1" applyFont="1" applyBorder="1" applyAlignment="1" applyProtection="1">
      <alignment horizontal="right" wrapText="1"/>
      <protection hidden="1"/>
    </xf>
    <xf numFmtId="164" fontId="6" fillId="0" borderId="0" xfId="0" applyNumberFormat="1" applyFont="1" applyAlignment="1" applyProtection="1">
      <alignment horizontal="right" wrapText="1"/>
      <protection hidden="1"/>
    </xf>
    <xf numFmtId="164" fontId="6" fillId="0" borderId="62" xfId="0" applyNumberFormat="1" applyFont="1" applyBorder="1" applyAlignment="1" applyProtection="1">
      <alignment horizontal="right" wrapText="1"/>
      <protection hidden="1"/>
    </xf>
    <xf numFmtId="164" fontId="6" fillId="0" borderId="56" xfId="0" applyNumberFormat="1" applyFont="1" applyBorder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62" xfId="0" applyNumberFormat="1" applyFont="1" applyBorder="1" applyAlignment="1" applyProtection="1">
      <alignment horizontal="right"/>
      <protection hidden="1"/>
    </xf>
    <xf numFmtId="164" fontId="6" fillId="0" borderId="60" xfId="0" applyNumberFormat="1" applyFont="1" applyBorder="1" applyAlignment="1" applyProtection="1">
      <alignment horizontal="right"/>
      <protection hidden="1"/>
    </xf>
    <xf numFmtId="164" fontId="6" fillId="0" borderId="32" xfId="0" applyNumberFormat="1" applyFont="1" applyBorder="1" applyAlignment="1" applyProtection="1">
      <alignment horizontal="right"/>
      <protection hidden="1"/>
    </xf>
    <xf numFmtId="164" fontId="6" fillId="0" borderId="61" xfId="0" applyNumberFormat="1" applyFont="1" applyBorder="1" applyAlignment="1" applyProtection="1">
      <alignment horizontal="right"/>
      <protection hidden="1"/>
    </xf>
    <xf numFmtId="8" fontId="6" fillId="0" borderId="0" xfId="0" applyNumberFormat="1" applyFont="1" applyAlignment="1" applyProtection="1">
      <alignment horizontal="justify" wrapText="1"/>
      <protection hidden="1"/>
    </xf>
    <xf numFmtId="164" fontId="5" fillId="0" borderId="68" xfId="0" applyNumberFormat="1" applyFont="1" applyBorder="1" applyAlignment="1" applyProtection="1">
      <alignment horizontal="right"/>
      <protection hidden="1"/>
    </xf>
    <xf numFmtId="164" fontId="5" fillId="0" borderId="45" xfId="0" applyNumberFormat="1" applyFont="1" applyBorder="1" applyAlignment="1" applyProtection="1">
      <alignment horizontal="right"/>
      <protection hidden="1"/>
    </xf>
    <xf numFmtId="164" fontId="5" fillId="0" borderId="69" xfId="0" applyNumberFormat="1" applyFont="1" applyBorder="1" applyAlignment="1" applyProtection="1">
      <alignment horizontal="right"/>
      <protection hidden="1"/>
    </xf>
    <xf numFmtId="8" fontId="6" fillId="0" borderId="0" xfId="0" applyNumberFormat="1" applyFont="1" applyAlignment="1" applyProtection="1">
      <alignment horizontal="left" vertical="top" wrapText="1"/>
      <protection hidden="1"/>
    </xf>
    <xf numFmtId="0" fontId="4" fillId="0" borderId="28" xfId="0" applyFont="1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5" fillId="0" borderId="60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61" xfId="0" applyFont="1" applyBorder="1" applyAlignment="1" applyProtection="1">
      <alignment horizontal="left"/>
      <protection hidden="1"/>
    </xf>
    <xf numFmtId="0" fontId="5" fillId="0" borderId="56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62" xfId="0" applyFont="1" applyBorder="1" applyAlignment="1" applyProtection="1">
      <alignment horizontal="left"/>
      <protection hidden="1"/>
    </xf>
    <xf numFmtId="0" fontId="5" fillId="0" borderId="66" xfId="0" applyFont="1" applyBorder="1" applyAlignment="1" applyProtection="1">
      <alignment horizontal="left" wrapText="1"/>
      <protection hidden="1"/>
    </xf>
    <xf numFmtId="0" fontId="5" fillId="0" borderId="30" xfId="0" applyFont="1" applyBorder="1" applyAlignment="1" applyProtection="1">
      <alignment horizontal="left" wrapText="1"/>
      <protection hidden="1"/>
    </xf>
    <xf numFmtId="0" fontId="5" fillId="0" borderId="67" xfId="0" applyFont="1" applyBorder="1" applyAlignment="1" applyProtection="1">
      <alignment horizontal="left" wrapText="1"/>
      <protection hidden="1"/>
    </xf>
    <xf numFmtId="0" fontId="5" fillId="0" borderId="63" xfId="0" applyFont="1" applyBorder="1" applyAlignment="1" applyProtection="1">
      <alignment horizontal="left"/>
      <protection hidden="1"/>
    </xf>
    <xf numFmtId="0" fontId="5" fillId="0" borderId="64" xfId="0" applyFont="1" applyBorder="1" applyAlignment="1" applyProtection="1">
      <alignment horizontal="left"/>
      <protection hidden="1"/>
    </xf>
    <xf numFmtId="0" fontId="5" fillId="0" borderId="65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5" fillId="0" borderId="85" xfId="0" applyFont="1" applyBorder="1" applyAlignment="1" applyProtection="1">
      <alignment horizontal="left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right"/>
      <protection hidden="1"/>
    </xf>
    <xf numFmtId="164" fontId="4" fillId="0" borderId="63" xfId="0" applyNumberFormat="1" applyFont="1" applyBorder="1" applyAlignment="1" applyProtection="1">
      <alignment horizontal="center" vertical="top" wrapText="1"/>
      <protection hidden="1"/>
    </xf>
    <xf numFmtId="164" fontId="4" fillId="0" borderId="76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locked="0" hidden="1"/>
    </xf>
    <xf numFmtId="0" fontId="4" fillId="0" borderId="12" xfId="0" applyFont="1" applyBorder="1" applyAlignment="1" applyProtection="1">
      <alignment horizont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6" xfId="0" applyFont="1" applyBorder="1" applyAlignment="1" applyProtection="1">
      <alignment horizontal="center" wrapText="1"/>
      <protection locked="0" hidden="1"/>
    </xf>
    <xf numFmtId="164" fontId="7" fillId="0" borderId="49" xfId="0" applyNumberFormat="1" applyFont="1" applyBorder="1" applyAlignment="1" applyProtection="1">
      <alignment horizontal="center" vertical="top" wrapText="1"/>
      <protection hidden="1"/>
    </xf>
    <xf numFmtId="164" fontId="7" fillId="0" borderId="5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left"/>
      <protection locked="0" hidden="1"/>
    </xf>
    <xf numFmtId="0" fontId="4" fillId="0" borderId="35" xfId="0" applyFont="1" applyBorder="1" applyAlignment="1" applyProtection="1">
      <alignment horizontal="left"/>
      <protection locked="0" hidden="1"/>
    </xf>
    <xf numFmtId="0" fontId="4" fillId="0" borderId="8" xfId="0" applyFont="1" applyBorder="1" applyAlignment="1" applyProtection="1">
      <alignment horizontal="left" wrapText="1"/>
      <protection locked="0" hidden="1"/>
    </xf>
    <xf numFmtId="0" fontId="4" fillId="0" borderId="36" xfId="0" applyFont="1" applyBorder="1" applyAlignment="1" applyProtection="1">
      <alignment horizontal="left" wrapText="1"/>
      <protection locked="0" hidden="1"/>
    </xf>
    <xf numFmtId="0" fontId="4" fillId="0" borderId="14" xfId="0" applyFont="1" applyBorder="1" applyAlignment="1" applyProtection="1">
      <alignment horizontal="left" wrapText="1"/>
      <protection locked="0" hidden="1"/>
    </xf>
    <xf numFmtId="0" fontId="4" fillId="0" borderId="37" xfId="0" applyFont="1" applyBorder="1" applyAlignment="1" applyProtection="1">
      <alignment horizontal="left" wrapText="1"/>
      <protection locked="0" hidden="1"/>
    </xf>
    <xf numFmtId="0" fontId="7" fillId="0" borderId="53" xfId="0" applyFont="1" applyBorder="1" applyAlignment="1" applyProtection="1">
      <alignment horizontal="left" wrapText="1"/>
      <protection hidden="1"/>
    </xf>
    <xf numFmtId="0" fontId="7" fillId="0" borderId="46" xfId="0" applyFont="1" applyBorder="1" applyAlignment="1" applyProtection="1">
      <alignment horizontal="left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164" fontId="5" fillId="0" borderId="63" xfId="0" applyNumberFormat="1" applyFont="1" applyBorder="1" applyAlignment="1" applyProtection="1">
      <alignment horizontal="right"/>
      <protection hidden="1"/>
    </xf>
    <xf numFmtId="164" fontId="5" fillId="0" borderId="64" xfId="0" applyNumberFormat="1" applyFont="1" applyBorder="1" applyAlignment="1" applyProtection="1">
      <alignment horizontal="right"/>
      <protection hidden="1"/>
    </xf>
    <xf numFmtId="164" fontId="5" fillId="0" borderId="65" xfId="0" applyNumberFormat="1" applyFont="1" applyBorder="1" applyAlignment="1" applyProtection="1">
      <alignment horizontal="right"/>
      <protection hidden="1"/>
    </xf>
    <xf numFmtId="164" fontId="5" fillId="0" borderId="56" xfId="0" applyNumberFormat="1" applyFont="1" applyBorder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164" fontId="5" fillId="0" borderId="62" xfId="0" applyNumberFormat="1" applyFont="1" applyBorder="1" applyAlignment="1" applyProtection="1">
      <alignment horizontal="right"/>
      <protection hidden="1"/>
    </xf>
    <xf numFmtId="0" fontId="1" fillId="0" borderId="23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23" xfId="0" applyFont="1" applyBorder="1" applyAlignment="1" applyProtection="1">
      <alignment horizontal="left" vertical="top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164" fontId="4" fillId="0" borderId="18" xfId="0" applyNumberFormat="1" applyFont="1" applyBorder="1" applyAlignment="1" applyProtection="1">
      <alignment horizontal="center" vertical="top" wrapText="1"/>
      <protection hidden="1"/>
    </xf>
    <xf numFmtId="164" fontId="4" fillId="0" borderId="38" xfId="0" applyNumberFormat="1" applyFont="1" applyBorder="1" applyAlignment="1" applyProtection="1">
      <alignment horizontal="center" vertical="top" wrapText="1"/>
      <protection hidden="1"/>
    </xf>
    <xf numFmtId="164" fontId="4" fillId="0" borderId="13" xfId="0" applyNumberFormat="1" applyFont="1" applyBorder="1" applyAlignment="1" applyProtection="1">
      <alignment horizontal="center" vertical="top" wrapText="1"/>
      <protection hidden="1"/>
    </xf>
    <xf numFmtId="164" fontId="4" fillId="0" borderId="39" xfId="0" applyNumberFormat="1" applyFont="1" applyBorder="1" applyAlignment="1" applyProtection="1">
      <alignment horizontal="center" vertical="top" wrapText="1"/>
      <protection hidden="1"/>
    </xf>
    <xf numFmtId="164" fontId="4" fillId="0" borderId="7" xfId="0" applyNumberFormat="1" applyFont="1" applyBorder="1" applyAlignment="1" applyProtection="1">
      <alignment horizontal="center" vertical="top" wrapText="1"/>
      <protection hidden="1"/>
    </xf>
    <xf numFmtId="164" fontId="4" fillId="0" borderId="34" xfId="0" applyNumberFormat="1" applyFont="1" applyBorder="1" applyAlignment="1" applyProtection="1">
      <alignment horizontal="center" vertical="top" wrapText="1"/>
      <protection hidden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 wrapText="1"/>
      <protection hidden="1"/>
    </xf>
    <xf numFmtId="0" fontId="7" fillId="0" borderId="74" xfId="0" applyFont="1" applyBorder="1" applyAlignment="1" applyProtection="1">
      <alignment horizontal="center" vertical="center" wrapText="1"/>
      <protection hidden="1"/>
    </xf>
    <xf numFmtId="164" fontId="4" fillId="0" borderId="72" xfId="0" applyNumberFormat="1" applyFont="1" applyBorder="1" applyAlignment="1" applyProtection="1">
      <alignment horizontal="center" vertical="top" wrapText="1"/>
      <protection hidden="1"/>
    </xf>
    <xf numFmtId="164" fontId="4" fillId="0" borderId="5" xfId="0" applyNumberFormat="1" applyFont="1" applyBorder="1" applyAlignment="1" applyProtection="1">
      <alignment horizontal="center" vertical="top" wrapText="1"/>
      <protection hidden="1"/>
    </xf>
    <xf numFmtId="164" fontId="4" fillId="0" borderId="70" xfId="0" applyNumberFormat="1" applyFont="1" applyBorder="1" applyAlignment="1" applyProtection="1">
      <alignment horizontal="center" vertical="top" wrapText="1"/>
      <protection hidden="1"/>
    </xf>
    <xf numFmtId="164" fontId="4" fillId="0" borderId="11" xfId="0" applyNumberFormat="1" applyFont="1" applyBorder="1" applyAlignment="1" applyProtection="1">
      <alignment horizontal="center" vertical="top" wrapText="1"/>
      <protection hidden="1"/>
    </xf>
    <xf numFmtId="164" fontId="4" fillId="0" borderId="71" xfId="0" applyNumberFormat="1" applyFont="1" applyBorder="1" applyAlignment="1" applyProtection="1">
      <alignment horizontal="center" vertical="top" wrapText="1"/>
      <protection hidden="1"/>
    </xf>
    <xf numFmtId="164" fontId="4" fillId="0" borderId="19" xfId="0" applyNumberFormat="1" applyFont="1" applyBorder="1" applyAlignment="1" applyProtection="1">
      <alignment horizontal="center" vertical="top" wrapText="1"/>
      <protection hidden="1"/>
    </xf>
    <xf numFmtId="164" fontId="7" fillId="0" borderId="41" xfId="0" applyNumberFormat="1" applyFont="1" applyBorder="1" applyAlignment="1" applyProtection="1">
      <alignment horizontal="center" vertical="top" wrapText="1"/>
      <protection hidden="1"/>
    </xf>
    <xf numFmtId="164" fontId="7" fillId="0" borderId="42" xfId="0" applyNumberFormat="1" applyFont="1" applyBorder="1" applyAlignment="1" applyProtection="1">
      <alignment horizontal="center" vertical="top" wrapText="1"/>
      <protection hidden="1"/>
    </xf>
    <xf numFmtId="8" fontId="6" fillId="0" borderId="0" xfId="0" applyNumberFormat="1" applyFont="1" applyAlignment="1" applyProtection="1">
      <alignment horizontal="left" wrapText="1"/>
      <protection hidden="1"/>
    </xf>
    <xf numFmtId="164" fontId="7" fillId="0" borderId="43" xfId="0" applyNumberFormat="1" applyFont="1" applyBorder="1" applyAlignment="1" applyProtection="1">
      <alignment horizontal="center" vertical="top" wrapText="1"/>
      <protection hidden="1"/>
    </xf>
    <xf numFmtId="164" fontId="7" fillId="0" borderId="22" xfId="0" applyNumberFormat="1" applyFont="1" applyBorder="1" applyAlignment="1" applyProtection="1">
      <alignment horizontal="center" vertical="top" wrapText="1"/>
      <protection hidden="1"/>
    </xf>
    <xf numFmtId="0" fontId="5" fillId="0" borderId="23" xfId="0" applyFont="1" applyBorder="1" applyAlignment="1" applyProtection="1">
      <alignment horizontal="left" vertical="top" wrapText="1"/>
      <protection locked="0" hidden="1"/>
    </xf>
    <xf numFmtId="0" fontId="7" fillId="0" borderId="53" xfId="0" applyFont="1" applyBorder="1" applyAlignment="1" applyProtection="1">
      <alignment horizontal="center" wrapText="1"/>
      <protection hidden="1"/>
    </xf>
    <xf numFmtId="0" fontId="7" fillId="0" borderId="54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locked="0" hidden="1"/>
    </xf>
    <xf numFmtId="0" fontId="4" fillId="0" borderId="17" xfId="0" applyFont="1" applyBorder="1" applyAlignment="1" applyProtection="1">
      <alignment horizontal="center" wrapText="1"/>
      <protection locked="0" hidden="1"/>
    </xf>
    <xf numFmtId="2" fontId="4" fillId="0" borderId="2" xfId="0" applyNumberFormat="1" applyFont="1" applyBorder="1" applyAlignment="1" applyProtection="1">
      <alignment horizontal="center" vertical="center" wrapText="1"/>
      <protection locked="0" hidden="1"/>
    </xf>
    <xf numFmtId="2" fontId="4" fillId="0" borderId="35" xfId="0" applyNumberFormat="1" applyFont="1" applyBorder="1" applyAlignment="1" applyProtection="1">
      <alignment horizontal="center" vertical="center" wrapText="1"/>
      <protection locked="0"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220"/>
  <sheetViews>
    <sheetView showGridLines="0" tabSelected="1" showRuler="0" view="pageLayout" topLeftCell="A9" zoomScale="92" zoomScaleNormal="100" zoomScalePageLayoutView="92" workbookViewId="0">
      <selection activeCell="C14" sqref="C14:K14"/>
    </sheetView>
  </sheetViews>
  <sheetFormatPr defaultColWidth="9.140625" defaultRowHeight="12" x14ac:dyDescent="0.2"/>
  <cols>
    <col min="1" max="1" width="2.85546875" style="1" customWidth="1"/>
    <col min="2" max="2" width="20.140625" style="1" customWidth="1"/>
    <col min="3" max="3" width="14.85546875" style="1" customWidth="1"/>
    <col min="4" max="5" width="4.5703125" style="1" customWidth="1"/>
    <col min="6" max="6" width="8.7109375" style="1" customWidth="1"/>
    <col min="7" max="7" width="6.7109375" style="1" customWidth="1"/>
    <col min="8" max="8" width="9.28515625" style="1" customWidth="1"/>
    <col min="9" max="9" width="8.28515625" style="1" customWidth="1"/>
    <col min="10" max="10" width="9.7109375" style="1" customWidth="1"/>
    <col min="11" max="11" width="8.5703125" style="1" customWidth="1"/>
    <col min="12" max="16384" width="9.140625" style="1"/>
  </cols>
  <sheetData>
    <row r="1" spans="1:11" ht="12.75" x14ac:dyDescent="0.2">
      <c r="K1" s="2"/>
    </row>
    <row r="2" spans="1:11" ht="11.85" customHeight="1" x14ac:dyDescent="0.2">
      <c r="A2" s="270" t="s">
        <v>60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1.85" customHeight="1" x14ac:dyDescent="0.2">
      <c r="A3" s="200" t="s">
        <v>15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1.85" customHeight="1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1.8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1.85" customHeight="1" x14ac:dyDescent="0.2">
      <c r="A6" s="200" t="s">
        <v>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1.8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4.25" customHeight="1" x14ac:dyDescent="0.2">
      <c r="A8" s="198" t="s">
        <v>59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1.85" customHeight="1" x14ac:dyDescent="0.2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11.85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1.85" customHeight="1" x14ac:dyDescent="0.2">
      <c r="A11" s="270" t="s">
        <v>8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</row>
    <row r="12" spans="1:11" ht="11.85" customHeight="1" x14ac:dyDescent="0.2">
      <c r="A12" s="146" t="s">
        <v>82</v>
      </c>
      <c r="B12" s="145"/>
      <c r="C12" s="201"/>
      <c r="D12" s="201"/>
      <c r="E12" s="201"/>
      <c r="F12" s="201"/>
      <c r="G12" s="201"/>
      <c r="H12" s="201"/>
      <c r="I12" s="201"/>
      <c r="J12" s="201"/>
      <c r="K12" s="201"/>
    </row>
    <row r="13" spans="1:11" ht="11.85" customHeight="1" x14ac:dyDescent="0.2">
      <c r="A13" s="144" t="s">
        <v>83</v>
      </c>
      <c r="B13" s="113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1" ht="11.85" customHeight="1" x14ac:dyDescent="0.2">
      <c r="A14" s="143" t="s">
        <v>9</v>
      </c>
      <c r="B14" s="2"/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1" ht="11.85" customHeight="1" x14ac:dyDescent="0.2">
      <c r="A15" s="143" t="s">
        <v>10</v>
      </c>
      <c r="B15" s="2"/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1" ht="11.85" customHeight="1" x14ac:dyDescent="0.2">
      <c r="A16" s="143" t="s">
        <v>42</v>
      </c>
      <c r="B16" s="14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1:11" ht="11.45" customHeight="1" x14ac:dyDescent="0.2">
      <c r="A17" s="143" t="s">
        <v>43</v>
      </c>
      <c r="B17" s="2"/>
      <c r="C17" s="203"/>
      <c r="D17" s="203"/>
      <c r="E17" s="203"/>
      <c r="F17" s="203"/>
      <c r="G17" s="203"/>
      <c r="H17" s="203"/>
      <c r="I17" s="203"/>
      <c r="J17" s="203"/>
      <c r="K17" s="203"/>
    </row>
    <row r="18" spans="1:11" s="4" customFormat="1" ht="18.75" customHeight="1" x14ac:dyDescent="0.2">
      <c r="A18" s="213" t="s">
        <v>87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s="4" customFormat="1" ht="15.6" customHeight="1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</row>
    <row r="20" spans="1:11" s="4" customFormat="1" ht="46.5" customHeight="1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spans="1:11" s="4" customFormat="1" ht="11.85" customHeight="1" x14ac:dyDescent="0.2">
      <c r="A21" s="308" t="s">
        <v>84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</row>
    <row r="22" spans="1:11" s="4" customFormat="1" ht="11.85" customHeight="1" x14ac:dyDescent="0.2">
      <c r="A22" s="217" t="s">
        <v>95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1:11" s="4" customFormat="1" ht="11.85" customHeight="1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</row>
    <row r="24" spans="1:11" s="4" customFormat="1" ht="11.85" customHeight="1" x14ac:dyDescent="0.2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</row>
    <row r="25" spans="1:11" s="4" customFormat="1" ht="11.45" customHeight="1" x14ac:dyDescent="0.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 s="4" customFormat="1" ht="112.15" customHeight="1" x14ac:dyDescent="0.2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 s="4" customFormat="1" ht="12.75" x14ac:dyDescent="0.2">
      <c r="A27" s="217" t="s">
        <v>85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s="4" customFormat="1" ht="12.75" x14ac:dyDescent="0.2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1" ht="11.85" customHeight="1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27.75" customHeight="1" x14ac:dyDescent="0.2">
      <c r="B30" s="181" t="s">
        <v>88</v>
      </c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x14ac:dyDescent="0.2">
      <c r="B31" s="237" t="s">
        <v>91</v>
      </c>
      <c r="C31" s="238"/>
      <c r="D31" s="238"/>
      <c r="E31" s="238"/>
      <c r="F31" s="239"/>
      <c r="G31" s="271" t="s">
        <v>12</v>
      </c>
      <c r="H31" s="272"/>
      <c r="I31" s="272"/>
      <c r="J31" s="272"/>
      <c r="K31" s="273"/>
    </row>
    <row r="32" spans="1:11" ht="12.75" thickBot="1" x14ac:dyDescent="0.25">
      <c r="B32" s="240"/>
      <c r="C32" s="241"/>
      <c r="D32" s="241"/>
      <c r="E32" s="241"/>
      <c r="F32" s="242"/>
      <c r="G32" s="274"/>
      <c r="H32" s="275"/>
      <c r="I32" s="275"/>
      <c r="J32" s="275"/>
      <c r="K32" s="276"/>
    </row>
    <row r="33" spans="2:11" ht="12.75" x14ac:dyDescent="0.2">
      <c r="B33" s="220" t="s">
        <v>21</v>
      </c>
      <c r="C33" s="221"/>
      <c r="D33" s="221"/>
      <c r="E33" s="221"/>
      <c r="F33" s="222"/>
      <c r="G33" s="210">
        <f>K70</f>
        <v>0</v>
      </c>
      <c r="H33" s="211"/>
      <c r="I33" s="211"/>
      <c r="J33" s="211"/>
      <c r="K33" s="212"/>
    </row>
    <row r="34" spans="2:11" ht="12.75" x14ac:dyDescent="0.2">
      <c r="B34" s="223" t="s">
        <v>18</v>
      </c>
      <c r="C34" s="224"/>
      <c r="D34" s="224"/>
      <c r="E34" s="224"/>
      <c r="F34" s="225"/>
      <c r="G34" s="207">
        <f>SUM(F93,J93)</f>
        <v>0</v>
      </c>
      <c r="H34" s="208"/>
      <c r="I34" s="208"/>
      <c r="J34" s="208"/>
      <c r="K34" s="209"/>
    </row>
    <row r="35" spans="2:11" ht="12.75" x14ac:dyDescent="0.2">
      <c r="B35" s="223" t="s">
        <v>19</v>
      </c>
      <c r="C35" s="224"/>
      <c r="D35" s="224"/>
      <c r="E35" s="224"/>
      <c r="F35" s="225"/>
      <c r="G35" s="207">
        <f>SUM(F110,J110,D138,F127,J127)</f>
        <v>0</v>
      </c>
      <c r="H35" s="208"/>
      <c r="I35" s="208"/>
      <c r="J35" s="208"/>
      <c r="K35" s="209"/>
    </row>
    <row r="36" spans="2:11" ht="12.75" x14ac:dyDescent="0.2">
      <c r="B36" s="223" t="s">
        <v>20</v>
      </c>
      <c r="C36" s="224"/>
      <c r="D36" s="224"/>
      <c r="E36" s="224"/>
      <c r="F36" s="225"/>
      <c r="G36" s="207">
        <f>SUM(F150,J150)</f>
        <v>0</v>
      </c>
      <c r="H36" s="208"/>
      <c r="I36" s="208"/>
      <c r="J36" s="208"/>
      <c r="K36" s="209"/>
    </row>
    <row r="37" spans="2:11" s="3" customFormat="1" ht="13.15" customHeight="1" thickBot="1" x14ac:dyDescent="0.25">
      <c r="B37" s="226" t="s">
        <v>1</v>
      </c>
      <c r="C37" s="227"/>
      <c r="D37" s="227"/>
      <c r="E37" s="227"/>
      <c r="F37" s="228"/>
      <c r="G37" s="204">
        <f>SUM(E171,E184,D208,F195,D218)</f>
        <v>0</v>
      </c>
      <c r="H37" s="205"/>
      <c r="I37" s="205"/>
      <c r="J37" s="205"/>
      <c r="K37" s="206"/>
    </row>
    <row r="38" spans="2:11" ht="13.5" thickTop="1" x14ac:dyDescent="0.2">
      <c r="B38" s="223" t="s">
        <v>13</v>
      </c>
      <c r="C38" s="224"/>
      <c r="D38" s="224"/>
      <c r="E38" s="224"/>
      <c r="F38" s="225"/>
      <c r="G38" s="214">
        <f>SUM(G33:K37)</f>
        <v>0</v>
      </c>
      <c r="H38" s="215"/>
      <c r="I38" s="215"/>
      <c r="J38" s="215"/>
      <c r="K38" s="216"/>
    </row>
    <row r="39" spans="2:11" ht="12.75" x14ac:dyDescent="0.2">
      <c r="B39" s="223" t="s">
        <v>11</v>
      </c>
      <c r="C39" s="224"/>
      <c r="D39" s="224"/>
      <c r="E39" s="224"/>
      <c r="F39" s="225"/>
      <c r="G39" s="280">
        <f>G38*20%</f>
        <v>0</v>
      </c>
      <c r="H39" s="281"/>
      <c r="I39" s="281"/>
      <c r="J39" s="281"/>
      <c r="K39" s="282"/>
    </row>
    <row r="40" spans="2:11" ht="12.75" x14ac:dyDescent="0.2">
      <c r="B40" s="229" t="s">
        <v>14</v>
      </c>
      <c r="C40" s="230"/>
      <c r="D40" s="230"/>
      <c r="E40" s="230"/>
      <c r="F40" s="231"/>
      <c r="G40" s="277">
        <f>SUM(G38,G39)</f>
        <v>0</v>
      </c>
      <c r="H40" s="278"/>
      <c r="I40" s="278"/>
      <c r="J40" s="278"/>
      <c r="K40" s="279"/>
    </row>
    <row r="41" spans="2:11" ht="11.85" customHeight="1" x14ac:dyDescent="0.2"/>
    <row r="42" spans="2:11" ht="11.85" customHeight="1" x14ac:dyDescent="0.2">
      <c r="B42" s="1" t="s">
        <v>98</v>
      </c>
      <c r="H42" s="134" t="s">
        <v>101</v>
      </c>
      <c r="I42" s="134"/>
      <c r="J42" s="134" t="s">
        <v>99</v>
      </c>
      <c r="K42" s="134"/>
    </row>
    <row r="43" spans="2:11" ht="11.85" customHeight="1" x14ac:dyDescent="0.2">
      <c r="H43" s="137"/>
      <c r="I43" s="137"/>
      <c r="J43" s="137"/>
      <c r="K43" s="137"/>
    </row>
    <row r="44" spans="2:11" ht="11.85" customHeight="1" x14ac:dyDescent="0.2"/>
    <row r="45" spans="2:11" ht="11.85" customHeight="1" x14ac:dyDescent="0.2"/>
    <row r="46" spans="2:11" ht="11.85" customHeight="1" x14ac:dyDescent="0.2"/>
    <row r="47" spans="2:11" ht="12.75" x14ac:dyDescent="0.2">
      <c r="G47" s="4"/>
      <c r="H47" s="200"/>
      <c r="I47" s="200"/>
      <c r="J47" s="200"/>
      <c r="K47" s="200"/>
    </row>
    <row r="48" spans="2:11" ht="11.85" customHeight="1" x14ac:dyDescent="0.2">
      <c r="B48" s="135" t="s">
        <v>97</v>
      </c>
      <c r="C48" s="133"/>
      <c r="G48" s="4"/>
      <c r="H48" s="236" t="s">
        <v>31</v>
      </c>
      <c r="I48" s="236"/>
      <c r="J48" s="236"/>
      <c r="K48" s="236"/>
    </row>
    <row r="49" spans="1:11" ht="11.85" customHeight="1" x14ac:dyDescent="0.2">
      <c r="B49" s="136"/>
      <c r="C49" s="137"/>
      <c r="G49" s="4"/>
      <c r="H49" s="138"/>
      <c r="I49" s="138"/>
      <c r="J49" s="138"/>
      <c r="K49" s="138"/>
    </row>
    <row r="50" spans="1:11" ht="15" customHeight="1" x14ac:dyDescent="0.2">
      <c r="B50" s="233" t="s">
        <v>30</v>
      </c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1" ht="13.5" customHeight="1" x14ac:dyDescent="0.2">
      <c r="B51" s="233"/>
      <c r="C51" s="233"/>
      <c r="D51" s="233"/>
      <c r="E51" s="233"/>
      <c r="F51" s="233"/>
      <c r="G51" s="233"/>
      <c r="H51" s="233"/>
      <c r="I51" s="233"/>
      <c r="J51" s="233"/>
      <c r="K51" s="233"/>
    </row>
    <row r="52" spans="1:11" ht="33.75" customHeight="1" x14ac:dyDescent="0.2">
      <c r="B52" s="233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1" ht="13.5" customHeight="1" x14ac:dyDescent="0.2">
      <c r="B53" s="233"/>
      <c r="C53" s="233"/>
      <c r="D53" s="233"/>
      <c r="E53" s="233"/>
      <c r="F53" s="233"/>
      <c r="G53" s="233"/>
      <c r="H53" s="233"/>
      <c r="I53" s="233"/>
      <c r="J53" s="233"/>
      <c r="K53" s="233"/>
    </row>
    <row r="54" spans="1:11" ht="11.85" customHeight="1" x14ac:dyDescent="0.2">
      <c r="B54" s="27"/>
      <c r="I54" s="232"/>
      <c r="J54" s="232"/>
      <c r="K54" s="232"/>
    </row>
    <row r="55" spans="1:11" ht="12.75" customHeight="1" x14ac:dyDescent="0.2">
      <c r="B55" s="29" t="s">
        <v>32</v>
      </c>
      <c r="I55" s="232"/>
      <c r="J55" s="232"/>
      <c r="K55" s="232"/>
    </row>
    <row r="56" spans="1:11" ht="23.1" customHeight="1" x14ac:dyDescent="0.2">
      <c r="B56" s="234" t="s">
        <v>96</v>
      </c>
      <c r="C56" s="235"/>
      <c r="D56" s="235"/>
      <c r="E56" s="235"/>
      <c r="F56" s="235"/>
      <c r="G56" s="235"/>
      <c r="H56" s="235"/>
      <c r="I56" s="235"/>
      <c r="J56" s="235"/>
      <c r="K56" s="235"/>
    </row>
    <row r="57" spans="1:11" ht="11.25" customHeight="1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</row>
    <row r="58" spans="1:11" ht="11.25" customHeight="1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4.25" customHeight="1" x14ac:dyDescent="0.2">
      <c r="B59" s="219" t="s">
        <v>37</v>
      </c>
      <c r="C59" s="219"/>
      <c r="D59" s="219"/>
      <c r="E59" s="219"/>
      <c r="F59" s="219"/>
      <c r="G59" s="219"/>
      <c r="H59" s="219"/>
      <c r="I59" s="219"/>
      <c r="J59" s="219"/>
      <c r="K59" s="219"/>
    </row>
    <row r="60" spans="1:11" ht="14.25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" customHeight="1" thickBot="1" x14ac:dyDescent="0.25">
      <c r="B61" s="16" t="s">
        <v>22</v>
      </c>
      <c r="C61" s="16"/>
      <c r="E61" s="5"/>
      <c r="H61" s="250"/>
      <c r="I61" s="250"/>
      <c r="J61" s="250"/>
      <c r="K61" s="250"/>
    </row>
    <row r="62" spans="1:11" ht="26.25" customHeight="1" thickBot="1" x14ac:dyDescent="0.25">
      <c r="A62" s="147"/>
      <c r="B62" s="149" t="s">
        <v>0</v>
      </c>
      <c r="C62" s="149" t="s">
        <v>54</v>
      </c>
      <c r="D62" s="182" t="s">
        <v>44</v>
      </c>
      <c r="E62" s="269"/>
      <c r="F62" s="149" t="s">
        <v>45</v>
      </c>
      <c r="G62" s="182" t="s">
        <v>46</v>
      </c>
      <c r="H62" s="183"/>
      <c r="I62" s="184"/>
      <c r="J62" s="184"/>
      <c r="K62" s="185"/>
    </row>
    <row r="63" spans="1:11" ht="15.75" customHeight="1" x14ac:dyDescent="0.2">
      <c r="A63" s="218"/>
      <c r="B63" s="199"/>
      <c r="C63" s="199"/>
      <c r="D63" s="186" t="s">
        <v>24</v>
      </c>
      <c r="E63" s="188" t="s">
        <v>17</v>
      </c>
      <c r="F63" s="199"/>
      <c r="G63" s="243" t="s">
        <v>86</v>
      </c>
      <c r="H63" s="244" t="s">
        <v>81</v>
      </c>
      <c r="I63" s="186" t="s">
        <v>79</v>
      </c>
      <c r="J63" s="246" t="s">
        <v>80</v>
      </c>
      <c r="K63" s="248" t="s">
        <v>78</v>
      </c>
    </row>
    <row r="64" spans="1:11" ht="15" customHeight="1" thickBot="1" x14ac:dyDescent="0.25">
      <c r="A64" s="148"/>
      <c r="B64" s="150"/>
      <c r="C64" s="150"/>
      <c r="D64" s="187"/>
      <c r="E64" s="189"/>
      <c r="F64" s="150"/>
      <c r="G64" s="157"/>
      <c r="H64" s="245"/>
      <c r="I64" s="187"/>
      <c r="J64" s="247"/>
      <c r="K64" s="249"/>
    </row>
    <row r="65" spans="1:11" ht="11.25" customHeight="1" x14ac:dyDescent="0.2">
      <c r="A65" s="6" t="s">
        <v>2</v>
      </c>
      <c r="B65" s="60"/>
      <c r="C65" s="59"/>
      <c r="D65" s="61"/>
      <c r="E65" s="62"/>
      <c r="F65" s="79"/>
      <c r="G65" s="103">
        <f>IFERROR((D65*VLOOKUP(C65,$B$77:$D$80,2,FALSE)),0)</f>
        <v>0</v>
      </c>
      <c r="H65" s="110">
        <f>IFERROR((D65*VLOOKUP(C65,$B$77:$D$80,2,FALSE)*VLOOKUP(F65,$F$78:$G$83,2,TRUE)),G65)</f>
        <v>0</v>
      </c>
      <c r="I65" s="103">
        <f>IFERROR((E65*VLOOKUP(C65,$B$77:$D$80,3,FALSE)),0)</f>
        <v>0</v>
      </c>
      <c r="J65" s="110">
        <f>IFERROR((E65*VLOOKUP(C65,$B$77:$D$80,3,FALSE)*VLOOKUP(F65,$F$78:$G$83,2,TRUE)),I65)</f>
        <v>0</v>
      </c>
      <c r="K65" s="106">
        <f>SUM(H65+J65)</f>
        <v>0</v>
      </c>
    </row>
    <row r="66" spans="1:11" ht="11.25" customHeight="1" x14ac:dyDescent="0.2">
      <c r="A66" s="7" t="s">
        <v>3</v>
      </c>
      <c r="B66" s="63"/>
      <c r="C66" s="58"/>
      <c r="D66" s="64"/>
      <c r="E66" s="65"/>
      <c r="F66" s="80"/>
      <c r="G66" s="104">
        <f>IFERROR((D66*VLOOKUP(C66,$B$77:$D$80,2,FALSE)),0)</f>
        <v>0</v>
      </c>
      <c r="H66" s="107">
        <f>IFERROR((D66*VLOOKUP(C66,$B$77:$D$80,2,FALSE)*VLOOKUP(F66,$F$78:$G$83,2,TRUE)),G66)</f>
        <v>0</v>
      </c>
      <c r="I66" s="104">
        <f>IFERROR((E66*VLOOKUP(C66,B77:D80,3,FALSE)),0)</f>
        <v>0</v>
      </c>
      <c r="J66" s="107">
        <f>IFERROR((E66*VLOOKUP(C66,$B$77:$D$80,3,FALSE)*VLOOKUP(F66,$F$78:$G$83,2,TRUE)),I66)</f>
        <v>0</v>
      </c>
      <c r="K66" s="111">
        <f>SUM(J66+H66)</f>
        <v>0</v>
      </c>
    </row>
    <row r="67" spans="1:11" ht="11.25" customHeight="1" x14ac:dyDescent="0.2">
      <c r="A67" s="7" t="s">
        <v>4</v>
      </c>
      <c r="B67" s="63"/>
      <c r="C67" s="58"/>
      <c r="D67" s="64"/>
      <c r="E67" s="65"/>
      <c r="F67" s="80"/>
      <c r="G67" s="104">
        <f>IFERROR((D67*VLOOKUP(C67,$B$77:$D$80,2,FALSE)),0)</f>
        <v>0</v>
      </c>
      <c r="H67" s="107">
        <f>IFERROR((D67*VLOOKUP(C67,$B$77:$D$80,2,FALSE)*VLOOKUP(F67,$F$78:$G$83,2,TRUE)),G67)</f>
        <v>0</v>
      </c>
      <c r="I67" s="104">
        <f>IFERROR((E67*VLOOKUP(C67,B77:D80,3,FALSE)),0)</f>
        <v>0</v>
      </c>
      <c r="J67" s="107">
        <f>IFERROR((E67*VLOOKUP(C67,$B$77:$D$80,3,FALSE)*VLOOKUP(F67,$F$78:$G$83,2,TRUE)),I67)</f>
        <v>0</v>
      </c>
      <c r="K67" s="111">
        <f t="shared" ref="K67:K69" si="0">SUM(J67+H67)</f>
        <v>0</v>
      </c>
    </row>
    <row r="68" spans="1:11" ht="11.25" customHeight="1" x14ac:dyDescent="0.2">
      <c r="A68" s="7" t="s">
        <v>5</v>
      </c>
      <c r="B68" s="63"/>
      <c r="C68" s="58"/>
      <c r="D68" s="64"/>
      <c r="E68" s="65"/>
      <c r="F68" s="80"/>
      <c r="G68" s="104">
        <f>IFERROR((D68*VLOOKUP(C68,$B$77:$D$80,2,FALSE)),0)</f>
        <v>0</v>
      </c>
      <c r="H68" s="107">
        <f>IFERROR((D68*VLOOKUP(C68,$B$77:$D$80,2,FALSE)*VLOOKUP(F68,$F$78:$G$83,2,TRUE)),G68)</f>
        <v>0</v>
      </c>
      <c r="I68" s="104">
        <f>IFERROR((E68*VLOOKUP(C68,B77:D80,3,FALSE)),0)</f>
        <v>0</v>
      </c>
      <c r="J68" s="107">
        <f>IFERROR((E68*VLOOKUP(C68,$B$77:$D$80,3,FALSE)*VLOOKUP(F68,$F$78:$G$83,2,TRUE)),I68)</f>
        <v>0</v>
      </c>
      <c r="K68" s="111">
        <f t="shared" si="0"/>
        <v>0</v>
      </c>
    </row>
    <row r="69" spans="1:11" ht="11.25" customHeight="1" thickBot="1" x14ac:dyDescent="0.25">
      <c r="A69" s="7" t="s">
        <v>16</v>
      </c>
      <c r="B69" s="66"/>
      <c r="C69" s="115"/>
      <c r="D69" s="67"/>
      <c r="E69" s="68"/>
      <c r="F69" s="81"/>
      <c r="G69" s="112">
        <f>IFERROR((D69*VLOOKUP(C69,$B$77:$D$80,2,FALSE)),0)</f>
        <v>0</v>
      </c>
      <c r="H69" s="107">
        <f>IFERROR((D69*VLOOKUP(C69,$B$77:$D$80,2,FALSE)*VLOOKUP(F69,$F$78:$G$83,2,TRUE)),G69)</f>
        <v>0</v>
      </c>
      <c r="I69" s="104">
        <f>IFERROR((E69*VLOOKUP(C69,B77:D80,3,FALSE)),0)</f>
        <v>0</v>
      </c>
      <c r="J69" s="107">
        <f>IFERROR((E69*VLOOKUP(C69,$B$77:$D$80,3,FALSE)*VLOOKUP(F69,$F$78:$G$83,2,TRUE)),I69)</f>
        <v>0</v>
      </c>
      <c r="K69" s="111">
        <f t="shared" si="0"/>
        <v>0</v>
      </c>
    </row>
    <row r="70" spans="1:11" ht="13.5" thickTop="1" thickBot="1" x14ac:dyDescent="0.25">
      <c r="A70" s="9"/>
      <c r="B70" s="69" t="s">
        <v>38</v>
      </c>
      <c r="C70" s="70"/>
      <c r="D70" s="71"/>
      <c r="E70" s="72"/>
      <c r="F70" s="78"/>
      <c r="G70" s="117"/>
      <c r="H70" s="109">
        <f>SUM(H65:H69)</f>
        <v>0</v>
      </c>
      <c r="I70" s="108"/>
      <c r="J70" s="109">
        <f>SUM(J65:J69)</f>
        <v>0</v>
      </c>
      <c r="K70" s="105">
        <f>SUM(K65:K69)</f>
        <v>0</v>
      </c>
    </row>
    <row r="71" spans="1:11" x14ac:dyDescent="0.2">
      <c r="B71" s="192" t="s">
        <v>89</v>
      </c>
      <c r="C71" s="192"/>
      <c r="D71" s="192"/>
      <c r="E71" s="192"/>
      <c r="F71" s="192"/>
      <c r="G71" s="192"/>
      <c r="H71" s="37"/>
      <c r="I71" s="37"/>
      <c r="J71" s="37"/>
      <c r="K71" s="25"/>
    </row>
    <row r="72" spans="1:11" ht="11.85" customHeight="1" x14ac:dyDescent="0.2">
      <c r="A72" s="3"/>
      <c r="B72" s="18" t="s">
        <v>51</v>
      </c>
      <c r="C72" s="30"/>
      <c r="D72" s="56"/>
      <c r="E72" s="56"/>
      <c r="F72" s="30"/>
      <c r="G72" s="30"/>
      <c r="H72" s="10"/>
      <c r="I72" s="10"/>
      <c r="J72" s="10"/>
      <c r="K72" s="10"/>
    </row>
    <row r="73" spans="1:11" ht="11.85" customHeight="1" x14ac:dyDescent="0.2">
      <c r="A73" s="3"/>
      <c r="B73" s="18" t="s">
        <v>52</v>
      </c>
      <c r="C73" s="30"/>
      <c r="D73" s="56"/>
      <c r="E73" s="56"/>
      <c r="F73" s="30"/>
      <c r="G73" s="30"/>
      <c r="H73" s="10"/>
      <c r="I73" s="10"/>
      <c r="J73" s="10"/>
      <c r="K73" s="10"/>
    </row>
    <row r="74" spans="1:11" ht="11.85" customHeight="1" x14ac:dyDescent="0.2">
      <c r="A74" s="3"/>
      <c r="B74" s="57" t="s">
        <v>90</v>
      </c>
      <c r="C74" s="30"/>
      <c r="D74" s="56"/>
      <c r="E74" s="56"/>
      <c r="F74" s="30"/>
      <c r="G74" s="30"/>
      <c r="H74" s="10"/>
      <c r="I74" s="10"/>
      <c r="J74" s="10"/>
      <c r="K74" s="10"/>
    </row>
    <row r="75" spans="1:11" ht="11.45" customHeight="1" x14ac:dyDescent="0.2">
      <c r="A75" s="3"/>
      <c r="B75" s="57" t="s">
        <v>53</v>
      </c>
      <c r="C75" s="30"/>
      <c r="D75" s="56"/>
      <c r="E75" s="56"/>
      <c r="F75" s="30"/>
      <c r="G75" s="30"/>
      <c r="H75" s="10"/>
      <c r="I75" s="10"/>
      <c r="J75" s="10"/>
      <c r="K75" s="10"/>
    </row>
    <row r="76" spans="1:11" ht="11.85" hidden="1" customHeight="1" x14ac:dyDescent="0.2">
      <c r="A76" s="3"/>
      <c r="B76" s="30"/>
      <c r="C76" s="31" t="s">
        <v>24</v>
      </c>
      <c r="D76" s="31" t="s">
        <v>17</v>
      </c>
      <c r="E76" s="30"/>
      <c r="F76" s="1" t="s">
        <v>62</v>
      </c>
      <c r="G76" s="1" t="s">
        <v>61</v>
      </c>
      <c r="H76" s="10"/>
      <c r="I76" s="10"/>
      <c r="J76" s="10"/>
      <c r="K76" s="10"/>
    </row>
    <row r="77" spans="1:11" ht="11.85" hidden="1" customHeight="1" x14ac:dyDescent="0.2">
      <c r="A77" s="3"/>
      <c r="B77" s="1" t="s">
        <v>47</v>
      </c>
      <c r="C77" s="73">
        <v>0.4</v>
      </c>
      <c r="D77" s="73">
        <v>13</v>
      </c>
      <c r="E77" s="30"/>
      <c r="F77" s="31">
        <v>0</v>
      </c>
      <c r="G77" s="31">
        <v>0</v>
      </c>
      <c r="H77" s="10"/>
      <c r="I77" s="10"/>
      <c r="J77" s="10"/>
      <c r="K77" s="10"/>
    </row>
    <row r="78" spans="1:11" ht="11.85" hidden="1" customHeight="1" x14ac:dyDescent="0.2">
      <c r="A78" s="3"/>
      <c r="B78" s="1" t="s">
        <v>48</v>
      </c>
      <c r="C78" s="73">
        <v>0.6</v>
      </c>
      <c r="D78" s="73">
        <v>18</v>
      </c>
      <c r="E78" s="30"/>
      <c r="F78" s="31">
        <v>9.9999999999999995E-7</v>
      </c>
      <c r="G78" s="31">
        <v>0.3</v>
      </c>
      <c r="H78" s="10"/>
      <c r="I78" s="10"/>
      <c r="J78" s="10"/>
      <c r="K78" s="10"/>
    </row>
    <row r="79" spans="1:11" ht="11.85" hidden="1" customHeight="1" x14ac:dyDescent="0.2">
      <c r="A79" s="3"/>
      <c r="B79" s="1" t="s">
        <v>49</v>
      </c>
      <c r="C79" s="73">
        <v>0.75</v>
      </c>
      <c r="D79" s="73">
        <v>23.4</v>
      </c>
      <c r="E79" s="30"/>
      <c r="F79" s="31">
        <v>0.31</v>
      </c>
      <c r="G79" s="31">
        <v>0.5</v>
      </c>
      <c r="H79" s="10"/>
      <c r="I79" s="10"/>
      <c r="J79" s="10"/>
      <c r="K79" s="10"/>
    </row>
    <row r="80" spans="1:11" ht="11.85" hidden="1" customHeight="1" x14ac:dyDescent="0.2">
      <c r="A80" s="3"/>
      <c r="B80" s="1" t="s">
        <v>50</v>
      </c>
      <c r="C80" s="73">
        <v>0.9</v>
      </c>
      <c r="D80" s="73">
        <v>28.4</v>
      </c>
      <c r="E80" s="30"/>
      <c r="F80" s="31">
        <v>0.51</v>
      </c>
      <c r="G80" s="31">
        <v>0.7</v>
      </c>
      <c r="H80" s="10"/>
      <c r="I80" s="10"/>
      <c r="J80" s="10"/>
      <c r="K80" s="10"/>
    </row>
    <row r="81" spans="1:11" ht="11.85" hidden="1" customHeight="1" x14ac:dyDescent="0.2">
      <c r="A81" s="3"/>
      <c r="B81" s="30"/>
      <c r="C81" s="31"/>
      <c r="D81" s="31"/>
      <c r="E81" s="30"/>
      <c r="F81" s="31">
        <v>0.71</v>
      </c>
      <c r="G81" s="31">
        <v>0.9</v>
      </c>
      <c r="H81" s="10"/>
      <c r="I81" s="10"/>
      <c r="J81" s="10"/>
      <c r="K81" s="10"/>
    </row>
    <row r="82" spans="1:11" ht="11.85" hidden="1" customHeight="1" x14ac:dyDescent="0.2">
      <c r="A82" s="3"/>
      <c r="B82" s="30"/>
      <c r="C82" s="31"/>
      <c r="D82" s="31"/>
      <c r="E82" s="30"/>
      <c r="F82" s="31">
        <v>0.91</v>
      </c>
      <c r="G82" s="31">
        <v>1</v>
      </c>
      <c r="H82" s="10"/>
      <c r="I82" s="10"/>
      <c r="J82" s="10"/>
      <c r="K82" s="10"/>
    </row>
    <row r="83" spans="1:11" ht="11.85" hidden="1" customHeight="1" x14ac:dyDescent="0.2">
      <c r="A83" s="3"/>
      <c r="B83" s="30"/>
      <c r="C83" s="31"/>
      <c r="D83" s="31"/>
      <c r="E83" s="30"/>
      <c r="F83" s="31">
        <v>1</v>
      </c>
      <c r="G83" s="31">
        <v>1</v>
      </c>
      <c r="H83" s="10"/>
      <c r="I83" s="10"/>
      <c r="J83" s="10"/>
      <c r="K83" s="10"/>
    </row>
    <row r="84" spans="1:11" ht="11.85" customHeight="1" x14ac:dyDescent="0.2">
      <c r="A84" s="3"/>
      <c r="B84" s="30"/>
      <c r="C84" s="31"/>
      <c r="D84" s="31"/>
      <c r="E84" s="30"/>
      <c r="G84" s="82"/>
      <c r="H84" s="10"/>
      <c r="I84" s="10"/>
      <c r="J84" s="10"/>
      <c r="K84" s="10"/>
    </row>
    <row r="85" spans="1:11" ht="26.25" customHeight="1" thickBot="1" x14ac:dyDescent="0.25">
      <c r="B85" s="190" t="s">
        <v>94</v>
      </c>
      <c r="C85" s="190"/>
      <c r="D85" s="190"/>
      <c r="E85" s="190"/>
      <c r="F85" s="190"/>
      <c r="G85" s="190"/>
      <c r="H85" s="190"/>
      <c r="I85" s="190"/>
      <c r="J85" s="190"/>
      <c r="K85" s="191"/>
    </row>
    <row r="86" spans="1:11" ht="18" customHeight="1" thickBot="1" x14ac:dyDescent="0.25">
      <c r="A86" s="147"/>
      <c r="B86" s="149" t="s">
        <v>92</v>
      </c>
      <c r="C86" s="151" t="s">
        <v>23</v>
      </c>
      <c r="D86" s="152"/>
      <c r="E86" s="152"/>
      <c r="F86" s="153"/>
      <c r="G86" s="151" t="s">
        <v>17</v>
      </c>
      <c r="H86" s="152"/>
      <c r="I86" s="152"/>
      <c r="J86" s="153"/>
      <c r="K86" s="124"/>
    </row>
    <row r="87" spans="1:11" ht="24" customHeight="1" thickBot="1" x14ac:dyDescent="0.25">
      <c r="A87" s="148"/>
      <c r="B87" s="150"/>
      <c r="C87" s="160" t="s">
        <v>39</v>
      </c>
      <c r="D87" s="161"/>
      <c r="E87" s="162"/>
      <c r="F87" s="50" t="s">
        <v>6</v>
      </c>
      <c r="G87" s="160" t="s">
        <v>93</v>
      </c>
      <c r="H87" s="161"/>
      <c r="I87" s="162"/>
      <c r="J87" s="39" t="s">
        <v>6</v>
      </c>
    </row>
    <row r="88" spans="1:11" ht="11.25" customHeight="1" x14ac:dyDescent="0.2">
      <c r="A88" s="6" t="s">
        <v>2</v>
      </c>
      <c r="B88" s="41"/>
      <c r="C88" s="163"/>
      <c r="D88" s="164"/>
      <c r="E88" s="165"/>
      <c r="F88" s="127">
        <f>VLOOKUP(C88,$C$95:$E$100,2,TRUE)</f>
        <v>0</v>
      </c>
      <c r="G88" s="166"/>
      <c r="H88" s="167"/>
      <c r="I88" s="168"/>
      <c r="J88" s="132">
        <f>VLOOKUP(G88,$C$95:$E$100,3,TRUE)</f>
        <v>0</v>
      </c>
    </row>
    <row r="89" spans="1:11" ht="11.25" customHeight="1" x14ac:dyDescent="0.2">
      <c r="A89" s="7" t="s">
        <v>3</v>
      </c>
      <c r="B89" s="42"/>
      <c r="C89" s="169"/>
      <c r="D89" s="170"/>
      <c r="E89" s="171"/>
      <c r="F89" s="128">
        <f t="shared" ref="F89:F92" si="1">VLOOKUP(C89,$C$95:$E$100,2,TRUE)</f>
        <v>0</v>
      </c>
      <c r="G89" s="172"/>
      <c r="H89" s="173"/>
      <c r="I89" s="174"/>
      <c r="J89" s="132">
        <f t="shared" ref="J89:J92" si="2">VLOOKUP(G89,$C$95:$E$100,3,TRUE)</f>
        <v>0</v>
      </c>
    </row>
    <row r="90" spans="1:11" ht="11.25" customHeight="1" x14ac:dyDescent="0.2">
      <c r="A90" s="7" t="s">
        <v>4</v>
      </c>
      <c r="B90" s="42"/>
      <c r="C90" s="169"/>
      <c r="D90" s="170"/>
      <c r="E90" s="171"/>
      <c r="F90" s="128">
        <f t="shared" si="1"/>
        <v>0</v>
      </c>
      <c r="G90" s="172"/>
      <c r="H90" s="173"/>
      <c r="I90" s="174"/>
      <c r="J90" s="132">
        <f t="shared" si="2"/>
        <v>0</v>
      </c>
    </row>
    <row r="91" spans="1:11" ht="11.25" customHeight="1" x14ac:dyDescent="0.2">
      <c r="A91" s="7" t="s">
        <v>5</v>
      </c>
      <c r="B91" s="42"/>
      <c r="C91" s="169"/>
      <c r="D91" s="170"/>
      <c r="E91" s="171"/>
      <c r="F91" s="128">
        <f t="shared" si="1"/>
        <v>0</v>
      </c>
      <c r="G91" s="172"/>
      <c r="H91" s="173"/>
      <c r="I91" s="174"/>
      <c r="J91" s="132">
        <f t="shared" si="2"/>
        <v>0</v>
      </c>
    </row>
    <row r="92" spans="1:11" ht="11.25" customHeight="1" thickBot="1" x14ac:dyDescent="0.25">
      <c r="A92" s="8" t="s">
        <v>16</v>
      </c>
      <c r="B92" s="43"/>
      <c r="C92" s="193"/>
      <c r="D92" s="194"/>
      <c r="E92" s="195"/>
      <c r="F92" s="129">
        <f t="shared" si="1"/>
        <v>0</v>
      </c>
      <c r="G92" s="178"/>
      <c r="H92" s="179"/>
      <c r="I92" s="180"/>
      <c r="J92" s="132">
        <f t="shared" si="2"/>
        <v>0</v>
      </c>
    </row>
    <row r="93" spans="1:11" ht="14.25" customHeight="1" thickTop="1" thickBot="1" x14ac:dyDescent="0.25">
      <c r="A93" s="9"/>
      <c r="B93" s="11" t="s">
        <v>38</v>
      </c>
      <c r="C93" s="175"/>
      <c r="D93" s="176"/>
      <c r="E93" s="177"/>
      <c r="F93" s="130">
        <f>SUM(F88:F92)</f>
        <v>0</v>
      </c>
      <c r="G93" s="175"/>
      <c r="H93" s="176"/>
      <c r="I93" s="177"/>
      <c r="J93" s="131">
        <f>SUM(J88:J92)</f>
        <v>0</v>
      </c>
    </row>
    <row r="94" spans="1:11" ht="14.25" hidden="1" customHeight="1" x14ac:dyDescent="0.2">
      <c r="B94" s="13"/>
      <c r="C94" s="30" t="s">
        <v>55</v>
      </c>
      <c r="D94" s="30" t="s">
        <v>56</v>
      </c>
      <c r="E94" s="30" t="s">
        <v>57</v>
      </c>
      <c r="F94" s="49"/>
      <c r="G94" s="49"/>
      <c r="H94" s="49"/>
      <c r="I94" s="25"/>
      <c r="J94" s="25"/>
    </row>
    <row r="95" spans="1:11" ht="14.25" hidden="1" customHeight="1" x14ac:dyDescent="0.2">
      <c r="B95" s="13"/>
      <c r="C95" s="30">
        <v>0</v>
      </c>
      <c r="D95" s="30">
        <v>0</v>
      </c>
      <c r="E95" s="30">
        <v>0</v>
      </c>
      <c r="F95" s="49"/>
      <c r="G95" s="49"/>
      <c r="H95" s="49"/>
      <c r="I95" s="25"/>
      <c r="J95" s="25"/>
    </row>
    <row r="96" spans="1:11" ht="14.25" hidden="1" customHeight="1" x14ac:dyDescent="0.2">
      <c r="B96" s="13"/>
      <c r="C96" s="30">
        <v>1E-3</v>
      </c>
      <c r="D96" s="30">
        <v>1</v>
      </c>
      <c r="E96" s="30">
        <v>12</v>
      </c>
      <c r="F96" s="49"/>
      <c r="G96" s="49"/>
      <c r="H96" s="49"/>
      <c r="I96" s="25"/>
      <c r="J96" s="25"/>
    </row>
    <row r="97" spans="1:11" ht="14.25" hidden="1" customHeight="1" x14ac:dyDescent="0.2">
      <c r="B97" s="13"/>
      <c r="C97" s="30">
        <v>51</v>
      </c>
      <c r="D97" s="30">
        <v>1.4</v>
      </c>
      <c r="E97" s="30">
        <v>17</v>
      </c>
      <c r="F97" s="49"/>
      <c r="G97" s="49"/>
      <c r="H97" s="49"/>
      <c r="I97" s="25"/>
      <c r="J97" s="25"/>
    </row>
    <row r="98" spans="1:11" ht="14.25" hidden="1" customHeight="1" x14ac:dyDescent="0.2">
      <c r="B98" s="13"/>
      <c r="C98" s="30">
        <v>101</v>
      </c>
      <c r="D98" s="30">
        <v>2.2999999999999998</v>
      </c>
      <c r="E98" s="30">
        <v>27</v>
      </c>
      <c r="F98" s="49"/>
      <c r="G98" s="49"/>
      <c r="H98" s="49"/>
      <c r="I98" s="25"/>
      <c r="J98" s="25"/>
    </row>
    <row r="99" spans="1:11" ht="14.25" hidden="1" customHeight="1" x14ac:dyDescent="0.2">
      <c r="B99" s="13"/>
      <c r="C99" s="30">
        <v>201</v>
      </c>
      <c r="D99" s="30">
        <v>3.8</v>
      </c>
      <c r="E99" s="30">
        <v>48</v>
      </c>
      <c r="F99" s="49"/>
      <c r="G99" s="49"/>
      <c r="H99" s="49"/>
      <c r="I99" s="25"/>
      <c r="J99" s="25"/>
    </row>
    <row r="100" spans="1:11" hidden="1" x14ac:dyDescent="0.2">
      <c r="A100" s="3"/>
      <c r="B100" s="30"/>
      <c r="C100" s="30">
        <v>501</v>
      </c>
      <c r="D100" s="30">
        <v>6.5</v>
      </c>
      <c r="E100" s="30">
        <v>80</v>
      </c>
      <c r="F100" s="30"/>
      <c r="G100" s="30"/>
      <c r="H100" s="30"/>
      <c r="I100" s="30"/>
      <c r="J100" s="30"/>
    </row>
    <row r="101" spans="1:11" ht="17.45" customHeight="1" x14ac:dyDescent="0.2">
      <c r="A101" s="3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1" ht="27" customHeight="1" thickBot="1" x14ac:dyDescent="0.25">
      <c r="B102" s="283" t="s">
        <v>34</v>
      </c>
      <c r="C102" s="283"/>
      <c r="D102" s="283"/>
      <c r="E102" s="283"/>
      <c r="F102" s="283"/>
      <c r="G102" s="283"/>
      <c r="H102" s="283"/>
      <c r="I102" s="283"/>
      <c r="J102" s="283"/>
      <c r="K102" s="284"/>
    </row>
    <row r="103" spans="1:11" ht="16.5" customHeight="1" thickBot="1" x14ac:dyDescent="0.3">
      <c r="A103" s="147"/>
      <c r="B103" s="149" t="s">
        <v>92</v>
      </c>
      <c r="C103" s="151" t="s">
        <v>23</v>
      </c>
      <c r="D103" s="152"/>
      <c r="E103" s="152"/>
      <c r="F103" s="153"/>
      <c r="G103" s="154" t="s">
        <v>17</v>
      </c>
      <c r="H103" s="155"/>
      <c r="I103" s="155"/>
      <c r="J103" s="156"/>
      <c r="K103" s="124"/>
    </row>
    <row r="104" spans="1:11" ht="25.5" customHeight="1" thickBot="1" x14ac:dyDescent="0.25">
      <c r="A104" s="148"/>
      <c r="B104" s="150"/>
      <c r="C104" s="157" t="s">
        <v>39</v>
      </c>
      <c r="D104" s="158"/>
      <c r="E104" s="159"/>
      <c r="F104" s="85" t="s">
        <v>6</v>
      </c>
      <c r="G104" s="160" t="s">
        <v>93</v>
      </c>
      <c r="H104" s="161"/>
      <c r="I104" s="162"/>
      <c r="J104" s="39" t="s">
        <v>6</v>
      </c>
    </row>
    <row r="105" spans="1:11" x14ac:dyDescent="0.2">
      <c r="A105" s="6" t="s">
        <v>2</v>
      </c>
      <c r="B105" s="41"/>
      <c r="C105" s="163"/>
      <c r="D105" s="164"/>
      <c r="E105" s="165"/>
      <c r="F105" s="127">
        <f>VLOOKUP(C105,$C$112:$E$116,2,TRUE)</f>
        <v>0</v>
      </c>
      <c r="G105" s="166"/>
      <c r="H105" s="167"/>
      <c r="I105" s="168"/>
      <c r="J105" s="127">
        <f>VLOOKUP(G105,$C$112:$E$116,3,TRUE)</f>
        <v>0</v>
      </c>
    </row>
    <row r="106" spans="1:11" x14ac:dyDescent="0.2">
      <c r="A106" s="7" t="s">
        <v>3</v>
      </c>
      <c r="B106" s="42"/>
      <c r="C106" s="169"/>
      <c r="D106" s="170"/>
      <c r="E106" s="171"/>
      <c r="F106" s="128">
        <f t="shared" ref="F106:F109" si="3">VLOOKUP(C106,$C$112:$E$116,2,TRUE)</f>
        <v>0</v>
      </c>
      <c r="G106" s="172"/>
      <c r="H106" s="173"/>
      <c r="I106" s="174"/>
      <c r="J106" s="128">
        <f t="shared" ref="J106:J109" si="4">VLOOKUP(G106,$C$112:$E$116,3,TRUE)</f>
        <v>0</v>
      </c>
    </row>
    <row r="107" spans="1:11" x14ac:dyDescent="0.2">
      <c r="A107" s="7" t="s">
        <v>4</v>
      </c>
      <c r="B107" s="42"/>
      <c r="C107" s="169"/>
      <c r="D107" s="170"/>
      <c r="E107" s="171"/>
      <c r="F107" s="128">
        <f t="shared" si="3"/>
        <v>0</v>
      </c>
      <c r="G107" s="172"/>
      <c r="H107" s="173"/>
      <c r="I107" s="174"/>
      <c r="J107" s="128">
        <f t="shared" si="4"/>
        <v>0</v>
      </c>
    </row>
    <row r="108" spans="1:11" x14ac:dyDescent="0.2">
      <c r="A108" s="7" t="s">
        <v>5</v>
      </c>
      <c r="B108" s="42"/>
      <c r="C108" s="169"/>
      <c r="D108" s="170"/>
      <c r="E108" s="171"/>
      <c r="F108" s="128">
        <f t="shared" si="3"/>
        <v>0</v>
      </c>
      <c r="G108" s="172"/>
      <c r="H108" s="173"/>
      <c r="I108" s="174"/>
      <c r="J108" s="128">
        <f t="shared" si="4"/>
        <v>0</v>
      </c>
    </row>
    <row r="109" spans="1:11" ht="12.75" thickBot="1" x14ac:dyDescent="0.25">
      <c r="A109" s="8" t="s">
        <v>16</v>
      </c>
      <c r="B109" s="43"/>
      <c r="C109" s="193"/>
      <c r="D109" s="194"/>
      <c r="E109" s="195"/>
      <c r="F109" s="129">
        <f t="shared" si="3"/>
        <v>0</v>
      </c>
      <c r="G109" s="178"/>
      <c r="H109" s="179"/>
      <c r="I109" s="180"/>
      <c r="J109" s="129">
        <f t="shared" si="4"/>
        <v>0</v>
      </c>
    </row>
    <row r="110" spans="1:11" ht="13.5" thickTop="1" thickBot="1" x14ac:dyDescent="0.25">
      <c r="A110" s="9"/>
      <c r="B110" s="11" t="s">
        <v>38</v>
      </c>
      <c r="C110" s="175"/>
      <c r="D110" s="176"/>
      <c r="E110" s="177"/>
      <c r="F110" s="126">
        <f>SUM(F105:F109)</f>
        <v>0</v>
      </c>
      <c r="G110" s="76"/>
      <c r="H110" s="77"/>
      <c r="I110" s="77"/>
      <c r="J110" s="130">
        <f>SUM(J105:J109)</f>
        <v>0</v>
      </c>
    </row>
    <row r="111" spans="1:11" ht="13.5" hidden="1" customHeight="1" x14ac:dyDescent="0.2">
      <c r="B111" s="13"/>
      <c r="C111" s="30" t="s">
        <v>55</v>
      </c>
      <c r="D111" s="30" t="s">
        <v>56</v>
      </c>
      <c r="E111" s="30" t="s">
        <v>57</v>
      </c>
      <c r="F111" s="25"/>
      <c r="G111" s="49"/>
      <c r="H111" s="49"/>
      <c r="I111" s="49"/>
      <c r="J111" s="49"/>
      <c r="K111" s="25"/>
    </row>
    <row r="112" spans="1:11" ht="13.5" hidden="1" customHeight="1" x14ac:dyDescent="0.2">
      <c r="B112" s="13"/>
      <c r="C112" s="30">
        <v>0</v>
      </c>
      <c r="D112" s="30">
        <v>0</v>
      </c>
      <c r="E112" s="30">
        <v>0</v>
      </c>
      <c r="F112" s="25"/>
      <c r="G112" s="49"/>
      <c r="H112" s="49"/>
      <c r="I112" s="49"/>
      <c r="J112" s="49"/>
      <c r="K112" s="25"/>
    </row>
    <row r="113" spans="1:11" ht="13.5" hidden="1" customHeight="1" x14ac:dyDescent="0.2">
      <c r="B113" s="13"/>
      <c r="C113" s="30">
        <v>1E-3</v>
      </c>
      <c r="D113" s="30">
        <v>1.05</v>
      </c>
      <c r="E113" s="30">
        <v>23</v>
      </c>
      <c r="F113" s="25"/>
      <c r="G113" s="49"/>
      <c r="H113" s="49"/>
      <c r="I113" s="49"/>
      <c r="J113" s="49"/>
      <c r="K113" s="25"/>
    </row>
    <row r="114" spans="1:11" ht="13.5" hidden="1" customHeight="1" x14ac:dyDescent="0.2">
      <c r="B114" s="13"/>
      <c r="C114" s="30">
        <v>101</v>
      </c>
      <c r="D114" s="30">
        <v>1.7</v>
      </c>
      <c r="E114" s="30">
        <v>35</v>
      </c>
      <c r="F114" s="25"/>
      <c r="G114" s="49"/>
      <c r="H114" s="49"/>
      <c r="I114" s="49"/>
      <c r="J114" s="49"/>
      <c r="K114" s="25"/>
    </row>
    <row r="115" spans="1:11" ht="13.5" hidden="1" customHeight="1" x14ac:dyDescent="0.2">
      <c r="B115" s="13"/>
      <c r="C115" s="30">
        <v>201</v>
      </c>
      <c r="D115" s="30">
        <v>3</v>
      </c>
      <c r="E115" s="30">
        <v>54</v>
      </c>
      <c r="F115" s="25"/>
      <c r="G115" s="49"/>
      <c r="H115" s="49"/>
      <c r="I115" s="49"/>
      <c r="J115" s="49"/>
      <c r="K115" s="25"/>
    </row>
    <row r="116" spans="1:11" ht="12" hidden="1" customHeight="1" x14ac:dyDescent="0.2">
      <c r="A116" s="3"/>
      <c r="B116" s="30"/>
      <c r="C116" s="30">
        <v>501</v>
      </c>
      <c r="D116" s="30">
        <v>4.45</v>
      </c>
      <c r="E116" s="30">
        <v>80</v>
      </c>
      <c r="F116" s="30"/>
      <c r="G116" s="30"/>
      <c r="H116" s="30"/>
      <c r="I116" s="30"/>
      <c r="J116" s="30"/>
      <c r="K116" s="30"/>
    </row>
    <row r="117" spans="1:11" ht="12" customHeight="1" x14ac:dyDescent="0.2">
      <c r="A117" s="3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" customHeight="1" x14ac:dyDescent="0.2">
      <c r="A118" s="3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26.45" hidden="1" customHeight="1" thickBot="1" x14ac:dyDescent="0.25">
      <c r="A119" s="3"/>
      <c r="B119" s="181" t="s">
        <v>100</v>
      </c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2" hidden="1" customHeight="1" thickBot="1" x14ac:dyDescent="0.3">
      <c r="A120" s="147"/>
      <c r="B120" s="149" t="s">
        <v>92</v>
      </c>
      <c r="C120" s="151" t="s">
        <v>23</v>
      </c>
      <c r="D120" s="152"/>
      <c r="E120" s="152"/>
      <c r="F120" s="153"/>
      <c r="G120" s="154" t="s">
        <v>17</v>
      </c>
      <c r="H120" s="155"/>
      <c r="I120" s="155"/>
      <c r="J120" s="156"/>
      <c r="K120" s="30"/>
    </row>
    <row r="121" spans="1:11" ht="12" hidden="1" customHeight="1" thickBot="1" x14ac:dyDescent="0.25">
      <c r="A121" s="148"/>
      <c r="B121" s="150"/>
      <c r="C121" s="157" t="s">
        <v>39</v>
      </c>
      <c r="D121" s="158"/>
      <c r="E121" s="159"/>
      <c r="F121" s="85" t="s">
        <v>6</v>
      </c>
      <c r="G121" s="160" t="s">
        <v>93</v>
      </c>
      <c r="H121" s="161"/>
      <c r="I121" s="162"/>
      <c r="J121" s="39" t="s">
        <v>6</v>
      </c>
      <c r="K121" s="30"/>
    </row>
    <row r="122" spans="1:11" ht="12" hidden="1" customHeight="1" x14ac:dyDescent="0.2">
      <c r="A122" s="6" t="s">
        <v>2</v>
      </c>
      <c r="B122" s="41"/>
      <c r="C122" s="163"/>
      <c r="D122" s="164"/>
      <c r="E122" s="165"/>
      <c r="F122" s="127">
        <f>VLOOKUP(C122,$C$112:$E$116,2,TRUE)*2</f>
        <v>0</v>
      </c>
      <c r="G122" s="166"/>
      <c r="H122" s="167"/>
      <c r="I122" s="168"/>
      <c r="J122" s="127">
        <f>VLOOKUP(G122,$C$112:$E$116,3,TRUE)*2</f>
        <v>0</v>
      </c>
      <c r="K122" s="30"/>
    </row>
    <row r="123" spans="1:11" ht="12" hidden="1" customHeight="1" x14ac:dyDescent="0.2">
      <c r="A123" s="7" t="s">
        <v>3</v>
      </c>
      <c r="B123" s="42"/>
      <c r="C123" s="169"/>
      <c r="D123" s="170"/>
      <c r="E123" s="171"/>
      <c r="F123" s="128">
        <f>VLOOKUP(C123,$C$112:$E$116,2,TRUE)*2</f>
        <v>0</v>
      </c>
      <c r="G123" s="172"/>
      <c r="H123" s="173"/>
      <c r="I123" s="174"/>
      <c r="J123" s="128">
        <f>VLOOKUP(G123,$C$112:$E$116,3,TRUE)*2</f>
        <v>0</v>
      </c>
      <c r="K123" s="30"/>
    </row>
    <row r="124" spans="1:11" ht="12" hidden="1" customHeight="1" x14ac:dyDescent="0.2">
      <c r="A124" s="7" t="s">
        <v>4</v>
      </c>
      <c r="B124" s="42"/>
      <c r="C124" s="169"/>
      <c r="D124" s="170"/>
      <c r="E124" s="171"/>
      <c r="F124" s="128">
        <f t="shared" ref="F124:F126" si="5">VLOOKUP(C124,$C$112:$E$116,2,TRUE)*2</f>
        <v>0</v>
      </c>
      <c r="G124" s="172"/>
      <c r="H124" s="173"/>
      <c r="I124" s="174"/>
      <c r="J124" s="128">
        <f t="shared" ref="J124:J126" si="6">VLOOKUP(G124,$C$112:$E$116,3,TRUE)*2</f>
        <v>0</v>
      </c>
      <c r="K124" s="30"/>
    </row>
    <row r="125" spans="1:11" ht="12" hidden="1" customHeight="1" x14ac:dyDescent="0.2">
      <c r="A125" s="7" t="s">
        <v>5</v>
      </c>
      <c r="B125" s="42"/>
      <c r="C125" s="169"/>
      <c r="D125" s="170"/>
      <c r="E125" s="171"/>
      <c r="F125" s="128">
        <f t="shared" si="5"/>
        <v>0</v>
      </c>
      <c r="G125" s="172"/>
      <c r="H125" s="173"/>
      <c r="I125" s="174"/>
      <c r="J125" s="128">
        <f t="shared" si="6"/>
        <v>0</v>
      </c>
      <c r="K125" s="30"/>
    </row>
    <row r="126" spans="1:11" ht="12" hidden="1" customHeight="1" thickBot="1" x14ac:dyDescent="0.25">
      <c r="A126" s="8" t="s">
        <v>16</v>
      </c>
      <c r="B126" s="43"/>
      <c r="C126" s="193"/>
      <c r="D126" s="194"/>
      <c r="E126" s="195"/>
      <c r="F126" s="129">
        <f t="shared" si="5"/>
        <v>0</v>
      </c>
      <c r="G126" s="178"/>
      <c r="H126" s="179"/>
      <c r="I126" s="180"/>
      <c r="J126" s="128">
        <f t="shared" si="6"/>
        <v>0</v>
      </c>
      <c r="K126" s="30"/>
    </row>
    <row r="127" spans="1:11" ht="12" hidden="1" customHeight="1" thickTop="1" thickBot="1" x14ac:dyDescent="0.25">
      <c r="A127" s="9"/>
      <c r="B127" s="11" t="s">
        <v>38</v>
      </c>
      <c r="C127" s="175"/>
      <c r="D127" s="176"/>
      <c r="E127" s="177"/>
      <c r="F127" s="126">
        <f>SUM(F122:F126)</f>
        <v>0</v>
      </c>
      <c r="G127" s="76"/>
      <c r="H127" s="77"/>
      <c r="I127" s="77"/>
      <c r="J127" s="130">
        <f>SUM(J122:J126)</f>
        <v>0</v>
      </c>
      <c r="K127" s="30"/>
    </row>
    <row r="128" spans="1:11" ht="12" customHeight="1" x14ac:dyDescent="0.2">
      <c r="A128" s="137"/>
      <c r="B128" s="139"/>
      <c r="C128" s="140"/>
      <c r="D128" s="140"/>
      <c r="E128" s="140"/>
      <c r="F128" s="141"/>
      <c r="G128" s="142"/>
      <c r="H128" s="142"/>
      <c r="I128" s="142"/>
      <c r="J128" s="141"/>
      <c r="K128" s="30"/>
    </row>
    <row r="129" spans="1:11" ht="12" customHeight="1" x14ac:dyDescent="0.2">
      <c r="A129" s="137"/>
      <c r="B129" s="139"/>
      <c r="C129" s="140"/>
      <c r="D129" s="140"/>
      <c r="E129" s="140"/>
      <c r="F129" s="141"/>
      <c r="G129" s="142"/>
      <c r="H129" s="142"/>
      <c r="I129" s="142"/>
      <c r="J129" s="141"/>
      <c r="K129" s="30"/>
    </row>
    <row r="130" spans="1:11" ht="12" customHeight="1" x14ac:dyDescent="0.2">
      <c r="A130" s="137"/>
      <c r="B130" s="139"/>
      <c r="C130" s="140"/>
      <c r="D130" s="140"/>
      <c r="E130" s="140"/>
      <c r="F130" s="141"/>
      <c r="G130" s="142"/>
      <c r="H130" s="142"/>
      <c r="I130" s="142"/>
      <c r="J130" s="141"/>
      <c r="K130" s="30"/>
    </row>
    <row r="131" spans="1:11" ht="12" customHeight="1" x14ac:dyDescent="0.2">
      <c r="A131" s="3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3.5" thickBot="1" x14ac:dyDescent="0.25">
      <c r="A132" s="3"/>
      <c r="B132" s="51" t="s">
        <v>36</v>
      </c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5" customHeight="1" x14ac:dyDescent="0.2">
      <c r="A133" s="147"/>
      <c r="B133" s="149" t="s">
        <v>92</v>
      </c>
      <c r="C133" s="196" t="s">
        <v>58</v>
      </c>
      <c r="D133" s="296" t="s">
        <v>6</v>
      </c>
      <c r="E133" s="296"/>
      <c r="F133" s="297"/>
      <c r="G133" s="38"/>
      <c r="H133" s="38"/>
      <c r="I133" s="38"/>
      <c r="J133" s="38"/>
      <c r="K133" s="38"/>
    </row>
    <row r="134" spans="1:11" ht="16.5" customHeight="1" thickBot="1" x14ac:dyDescent="0.25">
      <c r="A134" s="148"/>
      <c r="B134" s="150"/>
      <c r="C134" s="197"/>
      <c r="D134" s="298"/>
      <c r="E134" s="298"/>
      <c r="F134" s="299"/>
      <c r="G134" s="50"/>
      <c r="H134" s="20"/>
      <c r="I134" s="20"/>
      <c r="J134" s="20"/>
      <c r="K134" s="50"/>
    </row>
    <row r="135" spans="1:11" ht="11.85" customHeight="1" x14ac:dyDescent="0.2">
      <c r="A135" s="21" t="s">
        <v>2</v>
      </c>
      <c r="B135" s="44"/>
      <c r="C135" s="53"/>
      <c r="D135" s="300">
        <f>IFERROR(VLOOKUP(C135,$B$139:$C$140,2,TRUE),0)</f>
        <v>0</v>
      </c>
      <c r="E135" s="300"/>
      <c r="F135" s="301"/>
      <c r="G135" s="40"/>
      <c r="H135" s="22"/>
      <c r="I135" s="22"/>
      <c r="J135" s="22"/>
      <c r="K135" s="40"/>
    </row>
    <row r="136" spans="1:11" ht="11.85" customHeight="1" x14ac:dyDescent="0.2">
      <c r="A136" s="7" t="s">
        <v>3</v>
      </c>
      <c r="B136" s="42"/>
      <c r="C136" s="35"/>
      <c r="D136" s="302">
        <f t="shared" ref="D136:D137" si="7">IFERROR(VLOOKUP(C136,$B$139:$C$140,2,TRUE),0)</f>
        <v>0</v>
      </c>
      <c r="E136" s="302"/>
      <c r="F136" s="303"/>
      <c r="G136" s="40"/>
      <c r="H136" s="22"/>
      <c r="I136" s="22"/>
      <c r="J136" s="22"/>
      <c r="K136" s="40"/>
    </row>
    <row r="137" spans="1:11" ht="12.75" thickBot="1" x14ac:dyDescent="0.25">
      <c r="A137" s="8" t="s">
        <v>4</v>
      </c>
      <c r="B137" s="43"/>
      <c r="C137" s="36"/>
      <c r="D137" s="304">
        <f t="shared" si="7"/>
        <v>0</v>
      </c>
      <c r="E137" s="304"/>
      <c r="F137" s="305"/>
      <c r="G137" s="40"/>
      <c r="H137" s="22"/>
      <c r="I137" s="22"/>
      <c r="J137" s="22"/>
      <c r="K137" s="40"/>
    </row>
    <row r="138" spans="1:11" ht="13.5" customHeight="1" thickTop="1" thickBot="1" x14ac:dyDescent="0.25">
      <c r="A138" s="9"/>
      <c r="B138" s="11" t="s">
        <v>38</v>
      </c>
      <c r="C138" s="48"/>
      <c r="D138" s="306">
        <f>SUM(D135:E137)</f>
        <v>0</v>
      </c>
      <c r="E138" s="306"/>
      <c r="F138" s="307"/>
      <c r="G138" s="25"/>
      <c r="H138" s="14"/>
      <c r="I138" s="14"/>
      <c r="J138" s="14"/>
      <c r="K138" s="25"/>
    </row>
    <row r="139" spans="1:11" ht="13.5" hidden="1" customHeight="1" x14ac:dyDescent="0.2">
      <c r="B139" s="13" t="s">
        <v>56</v>
      </c>
      <c r="C139" s="75">
        <v>0.55000000000000004</v>
      </c>
      <c r="D139" s="25"/>
      <c r="E139" s="25"/>
      <c r="F139" s="25"/>
      <c r="G139" s="25"/>
      <c r="H139" s="14"/>
      <c r="I139" s="14"/>
      <c r="J139" s="14"/>
      <c r="K139" s="25"/>
    </row>
    <row r="140" spans="1:11" ht="13.5" hidden="1" customHeight="1" x14ac:dyDescent="0.2">
      <c r="B140" s="13" t="s">
        <v>17</v>
      </c>
      <c r="C140" s="75">
        <v>12</v>
      </c>
      <c r="D140" s="25"/>
      <c r="E140" s="25"/>
      <c r="F140" s="25"/>
      <c r="G140" s="25"/>
      <c r="H140" s="14"/>
      <c r="I140" s="14"/>
      <c r="J140" s="14"/>
      <c r="K140" s="25"/>
    </row>
    <row r="141" spans="1:11" ht="13.5" customHeight="1" x14ac:dyDescent="0.2">
      <c r="B141" s="13"/>
      <c r="C141" s="75"/>
      <c r="D141" s="25"/>
      <c r="E141" s="25"/>
      <c r="F141" s="25"/>
      <c r="G141" s="25"/>
      <c r="H141" s="14"/>
      <c r="I141" s="14"/>
      <c r="J141" s="14"/>
      <c r="K141" s="25"/>
    </row>
    <row r="142" spans="1:11" ht="42.75" customHeight="1" thickBot="1" x14ac:dyDescent="0.25">
      <c r="B142" s="283" t="s">
        <v>33</v>
      </c>
      <c r="C142" s="283"/>
      <c r="D142" s="283"/>
      <c r="E142" s="283"/>
      <c r="F142" s="283"/>
      <c r="G142" s="283"/>
      <c r="H142" s="283"/>
      <c r="I142" s="283"/>
      <c r="J142" s="283"/>
      <c r="K142" s="284"/>
    </row>
    <row r="143" spans="1:11" ht="16.5" customHeight="1" thickBot="1" x14ac:dyDescent="0.25">
      <c r="A143" s="147"/>
      <c r="B143" s="149" t="s">
        <v>92</v>
      </c>
      <c r="C143" s="151" t="s">
        <v>23</v>
      </c>
      <c r="D143" s="152"/>
      <c r="E143" s="152"/>
      <c r="F143" s="153"/>
      <c r="G143" s="151" t="s">
        <v>17</v>
      </c>
      <c r="H143" s="152"/>
      <c r="I143" s="152"/>
      <c r="J143" s="153"/>
      <c r="K143" s="124"/>
    </row>
    <row r="144" spans="1:11" ht="25.5" customHeight="1" thickBot="1" x14ac:dyDescent="0.25">
      <c r="A144" s="148"/>
      <c r="B144" s="150"/>
      <c r="C144" s="160" t="s">
        <v>39</v>
      </c>
      <c r="D144" s="161"/>
      <c r="E144" s="162"/>
      <c r="F144" s="50" t="s">
        <v>6</v>
      </c>
      <c r="G144" s="160" t="s">
        <v>93</v>
      </c>
      <c r="H144" s="161"/>
      <c r="I144" s="161"/>
      <c r="J144" s="39" t="s">
        <v>6</v>
      </c>
    </row>
    <row r="145" spans="1:11" x14ac:dyDescent="0.2">
      <c r="A145" s="6" t="s">
        <v>2</v>
      </c>
      <c r="B145" s="41"/>
      <c r="C145" s="163"/>
      <c r="D145" s="164"/>
      <c r="E145" s="165"/>
      <c r="F145" s="127">
        <f>VLOOKUP(C145,$C$152:$E$162,2,TRUE)</f>
        <v>0</v>
      </c>
      <c r="G145" s="166"/>
      <c r="H145" s="167"/>
      <c r="I145" s="168"/>
      <c r="J145" s="127">
        <f>VLOOKUP(G145,$C$152:$E$162,3,TRUE)</f>
        <v>0</v>
      </c>
    </row>
    <row r="146" spans="1:11" x14ac:dyDescent="0.2">
      <c r="A146" s="7" t="s">
        <v>3</v>
      </c>
      <c r="B146" s="42"/>
      <c r="C146" s="169"/>
      <c r="D146" s="170"/>
      <c r="E146" s="171"/>
      <c r="F146" s="128">
        <f t="shared" ref="F146:F149" si="8">VLOOKUP(C146,$C$152:$E$162,2,TRUE)</f>
        <v>0</v>
      </c>
      <c r="G146" s="172"/>
      <c r="H146" s="173"/>
      <c r="I146" s="174"/>
      <c r="J146" s="128">
        <f t="shared" ref="J146:J149" si="9">VLOOKUP(G146,$C$152:$E$162,3,TRUE)</f>
        <v>0</v>
      </c>
    </row>
    <row r="147" spans="1:11" x14ac:dyDescent="0.2">
      <c r="A147" s="7" t="s">
        <v>4</v>
      </c>
      <c r="B147" s="42"/>
      <c r="C147" s="169"/>
      <c r="D147" s="170"/>
      <c r="E147" s="171"/>
      <c r="F147" s="128">
        <f t="shared" si="8"/>
        <v>0</v>
      </c>
      <c r="G147" s="172"/>
      <c r="H147" s="173"/>
      <c r="I147" s="174"/>
      <c r="J147" s="128">
        <f t="shared" si="9"/>
        <v>0</v>
      </c>
    </row>
    <row r="148" spans="1:11" x14ac:dyDescent="0.2">
      <c r="A148" s="7" t="s">
        <v>5</v>
      </c>
      <c r="B148" s="42"/>
      <c r="C148" s="169"/>
      <c r="D148" s="170"/>
      <c r="E148" s="171"/>
      <c r="F148" s="128">
        <f t="shared" si="8"/>
        <v>0</v>
      </c>
      <c r="G148" s="172"/>
      <c r="H148" s="173"/>
      <c r="I148" s="174"/>
      <c r="J148" s="128">
        <f t="shared" si="9"/>
        <v>0</v>
      </c>
    </row>
    <row r="149" spans="1:11" ht="12.75" thickBot="1" x14ac:dyDescent="0.25">
      <c r="A149" s="8" t="s">
        <v>16</v>
      </c>
      <c r="B149" s="43"/>
      <c r="C149" s="193"/>
      <c r="D149" s="194"/>
      <c r="E149" s="195"/>
      <c r="F149" s="129">
        <f t="shared" si="8"/>
        <v>0</v>
      </c>
      <c r="G149" s="178"/>
      <c r="H149" s="179"/>
      <c r="I149" s="180"/>
      <c r="J149" s="129">
        <f t="shared" si="9"/>
        <v>0</v>
      </c>
    </row>
    <row r="150" spans="1:11" ht="13.5" customHeight="1" thickTop="1" thickBot="1" x14ac:dyDescent="0.25">
      <c r="A150" s="9"/>
      <c r="B150" s="11" t="s">
        <v>38</v>
      </c>
      <c r="C150" s="175"/>
      <c r="D150" s="176"/>
      <c r="E150" s="177"/>
      <c r="F150" s="126">
        <f>SUM(F145:F149)</f>
        <v>0</v>
      </c>
      <c r="G150" s="175"/>
      <c r="H150" s="176"/>
      <c r="I150" s="177"/>
      <c r="J150" s="130">
        <f>SUM(J145:J149)</f>
        <v>0</v>
      </c>
    </row>
    <row r="151" spans="1:11" ht="13.5" customHeight="1" x14ac:dyDescent="0.2">
      <c r="B151" s="13"/>
      <c r="C151" s="49"/>
      <c r="D151" s="49"/>
      <c r="E151" s="49"/>
      <c r="F151" s="25"/>
      <c r="G151" s="49"/>
      <c r="H151" s="49"/>
      <c r="I151" s="49"/>
      <c r="J151" s="49"/>
      <c r="K151" s="25"/>
    </row>
    <row r="152" spans="1:11" ht="13.5" hidden="1" customHeight="1" x14ac:dyDescent="0.2">
      <c r="B152" s="13"/>
      <c r="C152" s="15">
        <v>0</v>
      </c>
      <c r="D152" s="15">
        <v>0</v>
      </c>
      <c r="E152" s="15">
        <v>0</v>
      </c>
      <c r="F152" s="25"/>
      <c r="G152" s="49"/>
      <c r="H152" s="49"/>
      <c r="I152" s="49"/>
      <c r="J152" s="49"/>
      <c r="K152" s="25"/>
    </row>
    <row r="153" spans="1:11" ht="13.5" hidden="1" customHeight="1" x14ac:dyDescent="0.2">
      <c r="B153" s="13"/>
      <c r="C153" s="15">
        <v>1E-3</v>
      </c>
      <c r="D153" s="5">
        <v>0.5</v>
      </c>
      <c r="E153" s="15">
        <v>4.5</v>
      </c>
      <c r="F153" s="25"/>
      <c r="G153" s="49"/>
      <c r="H153" s="49"/>
      <c r="I153" s="49"/>
      <c r="J153" s="49"/>
      <c r="K153" s="25"/>
    </row>
    <row r="154" spans="1:11" ht="13.5" hidden="1" customHeight="1" x14ac:dyDescent="0.2">
      <c r="B154" s="13"/>
      <c r="C154" s="15">
        <v>51</v>
      </c>
      <c r="D154" s="15">
        <v>1</v>
      </c>
      <c r="E154" s="15">
        <v>9</v>
      </c>
      <c r="F154" s="25"/>
      <c r="G154" s="49"/>
      <c r="H154" s="49"/>
      <c r="I154" s="49"/>
      <c r="J154" s="49"/>
      <c r="K154" s="25"/>
    </row>
    <row r="155" spans="1:11" ht="13.5" hidden="1" customHeight="1" x14ac:dyDescent="0.2">
      <c r="B155" s="13"/>
      <c r="C155" s="15">
        <v>201</v>
      </c>
      <c r="D155" s="15">
        <v>2.2999999999999998</v>
      </c>
      <c r="E155" s="15">
        <v>20</v>
      </c>
      <c r="F155" s="25"/>
      <c r="G155" s="49"/>
      <c r="H155" s="49"/>
      <c r="I155" s="49"/>
      <c r="J155" s="49"/>
      <c r="K155" s="25"/>
    </row>
    <row r="156" spans="1:11" ht="13.5" hidden="1" customHeight="1" x14ac:dyDescent="0.2">
      <c r="B156" s="13"/>
      <c r="C156" s="15">
        <v>501</v>
      </c>
      <c r="D156" s="15">
        <v>4.7</v>
      </c>
      <c r="E156" s="15">
        <v>43</v>
      </c>
      <c r="F156" s="25"/>
      <c r="G156" s="49"/>
      <c r="H156" s="49"/>
      <c r="I156" s="49"/>
      <c r="J156" s="49"/>
      <c r="K156" s="25"/>
    </row>
    <row r="157" spans="1:11" ht="13.5" hidden="1" customHeight="1" x14ac:dyDescent="0.2">
      <c r="B157" s="13"/>
      <c r="C157" s="15">
        <v>1501</v>
      </c>
      <c r="D157" s="15">
        <v>6.9</v>
      </c>
      <c r="E157" s="15">
        <v>62</v>
      </c>
      <c r="F157" s="25"/>
      <c r="G157" s="49"/>
      <c r="H157" s="49"/>
      <c r="I157" s="49"/>
      <c r="J157" s="49"/>
      <c r="K157" s="25"/>
    </row>
    <row r="158" spans="1:11" ht="13.5" hidden="1" customHeight="1" x14ac:dyDescent="0.2">
      <c r="B158" s="13"/>
      <c r="C158" s="15">
        <v>3001</v>
      </c>
      <c r="D158" s="15">
        <v>9</v>
      </c>
      <c r="E158" s="15">
        <v>83</v>
      </c>
      <c r="F158" s="25"/>
      <c r="G158" s="49"/>
      <c r="H158" s="49"/>
      <c r="I158" s="49"/>
      <c r="J158" s="49"/>
      <c r="K158" s="25"/>
    </row>
    <row r="159" spans="1:11" ht="13.5" hidden="1" customHeight="1" x14ac:dyDescent="0.2">
      <c r="B159" s="13"/>
      <c r="C159" s="15">
        <v>4501</v>
      </c>
      <c r="D159" s="15">
        <v>11.5</v>
      </c>
      <c r="E159" s="15">
        <v>105</v>
      </c>
      <c r="F159" s="25"/>
      <c r="G159" s="49"/>
      <c r="H159" s="49"/>
      <c r="I159" s="49"/>
      <c r="J159" s="49"/>
      <c r="K159" s="25"/>
    </row>
    <row r="160" spans="1:11" ht="13.5" hidden="1" customHeight="1" x14ac:dyDescent="0.2">
      <c r="B160" s="13"/>
      <c r="C160" s="15">
        <v>6001</v>
      </c>
      <c r="D160" s="15">
        <v>15</v>
      </c>
      <c r="E160" s="15">
        <v>135</v>
      </c>
      <c r="F160" s="25"/>
      <c r="G160" s="49"/>
      <c r="H160" s="49"/>
      <c r="I160" s="49"/>
      <c r="J160" s="49"/>
      <c r="K160" s="25"/>
    </row>
    <row r="161" spans="1:11" ht="13.5" hidden="1" customHeight="1" x14ac:dyDescent="0.2">
      <c r="B161" s="13"/>
      <c r="C161" s="15">
        <v>8001</v>
      </c>
      <c r="D161" s="15">
        <v>16.5</v>
      </c>
      <c r="E161" s="15">
        <v>150</v>
      </c>
      <c r="F161" s="25"/>
      <c r="G161" s="49"/>
      <c r="H161" s="49"/>
      <c r="I161" s="49"/>
      <c r="J161" s="49"/>
      <c r="K161" s="25"/>
    </row>
    <row r="162" spans="1:11" ht="13.5" hidden="1" customHeight="1" x14ac:dyDescent="0.2">
      <c r="B162" s="13"/>
      <c r="C162" s="15">
        <v>10001</v>
      </c>
      <c r="D162" s="15">
        <v>18</v>
      </c>
      <c r="E162" s="15">
        <v>160</v>
      </c>
      <c r="F162" s="25"/>
      <c r="G162" s="49"/>
      <c r="H162" s="49"/>
      <c r="I162" s="49"/>
      <c r="J162" s="49"/>
      <c r="K162" s="25"/>
    </row>
    <row r="163" spans="1:11" ht="13.5" hidden="1" customHeight="1" x14ac:dyDescent="0.2">
      <c r="B163" s="13"/>
      <c r="C163" s="15"/>
      <c r="D163" s="15"/>
      <c r="E163" s="15"/>
      <c r="F163" s="25"/>
      <c r="G163" s="49"/>
      <c r="H163" s="49"/>
      <c r="I163" s="49"/>
      <c r="J163" s="49"/>
      <c r="K163" s="25"/>
    </row>
    <row r="164" spans="1:11" ht="27" customHeight="1" x14ac:dyDescent="0.2">
      <c r="A164" s="3"/>
      <c r="B164" s="260" t="s">
        <v>35</v>
      </c>
      <c r="C164" s="260"/>
      <c r="D164" s="260"/>
      <c r="E164" s="260"/>
      <c r="F164" s="260"/>
      <c r="G164" s="260"/>
      <c r="H164" s="30"/>
      <c r="I164" s="30"/>
      <c r="J164" s="30"/>
      <c r="K164" s="30"/>
    </row>
    <row r="165" spans="1:11" ht="13.5" thickBot="1" x14ac:dyDescent="0.25">
      <c r="A165" s="3"/>
      <c r="B165" s="285" t="s">
        <v>26</v>
      </c>
      <c r="C165" s="285"/>
      <c r="D165" s="285"/>
      <c r="E165" s="285"/>
      <c r="F165" s="285"/>
      <c r="G165" s="260"/>
      <c r="H165" s="30"/>
      <c r="I165" s="30"/>
      <c r="J165" s="30"/>
      <c r="K165" s="30"/>
    </row>
    <row r="166" spans="1:11" ht="16.5" customHeight="1" thickBot="1" x14ac:dyDescent="0.25">
      <c r="A166" s="147"/>
      <c r="B166" s="149" t="s">
        <v>92</v>
      </c>
      <c r="C166" s="151" t="s">
        <v>25</v>
      </c>
      <c r="D166" s="152"/>
      <c r="E166" s="152"/>
      <c r="F166" s="153"/>
      <c r="G166" s="19"/>
      <c r="H166" s="19"/>
      <c r="I166" s="19"/>
      <c r="J166" s="19"/>
    </row>
    <row r="167" spans="1:11" ht="26.25" customHeight="1" thickBot="1" x14ac:dyDescent="0.25">
      <c r="A167" s="148"/>
      <c r="B167" s="150"/>
      <c r="C167" s="160" t="s">
        <v>65</v>
      </c>
      <c r="D167" s="162"/>
      <c r="E167" s="286" t="s">
        <v>6</v>
      </c>
      <c r="F167" s="287"/>
      <c r="G167" s="20"/>
      <c r="H167" s="20"/>
      <c r="I167" s="20"/>
      <c r="J167" s="20"/>
    </row>
    <row r="168" spans="1:11" ht="13.5" customHeight="1" x14ac:dyDescent="0.2">
      <c r="A168" s="21" t="s">
        <v>2</v>
      </c>
      <c r="B168" s="44"/>
      <c r="C168" s="256"/>
      <c r="D168" s="257"/>
      <c r="E168" s="251">
        <f>IFERROR(VLOOKUP(C168,$C$173:$E$174,3,TRUE),0)</f>
        <v>0</v>
      </c>
      <c r="F168" s="252"/>
      <c r="G168" s="22"/>
      <c r="H168" s="22"/>
      <c r="I168" s="12"/>
      <c r="J168" s="12"/>
    </row>
    <row r="169" spans="1:11" ht="12.75" customHeight="1" x14ac:dyDescent="0.2">
      <c r="A169" s="7" t="s">
        <v>3</v>
      </c>
      <c r="B169" s="42"/>
      <c r="C169" s="254"/>
      <c r="D169" s="255"/>
      <c r="E169" s="251">
        <f t="shared" ref="E169:E170" si="10">IFERROR(VLOOKUP(C169,$C$173:$E$174,3,TRUE),0)</f>
        <v>0</v>
      </c>
      <c r="F169" s="252"/>
      <c r="G169" s="22"/>
      <c r="H169" s="22"/>
      <c r="I169" s="12"/>
      <c r="J169" s="12"/>
    </row>
    <row r="170" spans="1:11" ht="12.75" customHeight="1" thickBot="1" x14ac:dyDescent="0.25">
      <c r="A170" s="8" t="s">
        <v>4</v>
      </c>
      <c r="B170" s="43"/>
      <c r="C170" s="314"/>
      <c r="D170" s="315"/>
      <c r="E170" s="251">
        <f t="shared" si="10"/>
        <v>0</v>
      </c>
      <c r="F170" s="252"/>
      <c r="G170" s="22"/>
      <c r="H170" s="22"/>
      <c r="I170" s="12"/>
      <c r="J170" s="12"/>
    </row>
    <row r="171" spans="1:11" ht="13.5" customHeight="1" thickTop="1" thickBot="1" x14ac:dyDescent="0.25">
      <c r="A171" s="9"/>
      <c r="B171" s="11" t="s">
        <v>38</v>
      </c>
      <c r="C171" s="312"/>
      <c r="D171" s="313"/>
      <c r="E171" s="258">
        <f>SUM(E168:F170)</f>
        <v>0</v>
      </c>
      <c r="F171" s="259"/>
      <c r="G171" s="22"/>
      <c r="H171" s="22"/>
      <c r="I171" s="14"/>
      <c r="J171" s="14"/>
    </row>
    <row r="172" spans="1:11" ht="13.5" customHeight="1" x14ac:dyDescent="0.2">
      <c r="B172" s="13"/>
      <c r="C172" s="15"/>
      <c r="D172" s="15"/>
      <c r="E172" s="25"/>
      <c r="F172" s="25"/>
      <c r="G172" s="86"/>
      <c r="H172" s="22"/>
      <c r="I172" s="22"/>
      <c r="J172" s="22"/>
      <c r="K172" s="14"/>
    </row>
    <row r="173" spans="1:11" ht="13.5" hidden="1" customHeight="1" x14ac:dyDescent="0.2">
      <c r="B173" s="13"/>
      <c r="C173" s="253" t="s">
        <v>63</v>
      </c>
      <c r="D173" s="253"/>
      <c r="E173" s="49">
        <v>10</v>
      </c>
      <c r="F173" s="49"/>
      <c r="G173" s="86"/>
      <c r="H173" s="22"/>
      <c r="I173" s="22"/>
      <c r="J173" s="22"/>
      <c r="K173" s="14"/>
    </row>
    <row r="174" spans="1:11" ht="13.5" hidden="1" customHeight="1" x14ac:dyDescent="0.2">
      <c r="B174" s="13"/>
      <c r="C174" s="253" t="s">
        <v>64</v>
      </c>
      <c r="D174" s="253"/>
      <c r="E174" s="49">
        <v>5</v>
      </c>
      <c r="F174" s="49"/>
      <c r="G174" s="86"/>
      <c r="H174" s="22"/>
      <c r="I174" s="22"/>
      <c r="J174" s="22"/>
      <c r="K174" s="14"/>
    </row>
    <row r="175" spans="1:11" ht="13.5" hidden="1" customHeight="1" x14ac:dyDescent="0.2">
      <c r="B175" s="13"/>
      <c r="C175" s="15"/>
      <c r="D175" s="15"/>
      <c r="E175" s="25"/>
      <c r="F175" s="25"/>
      <c r="G175" s="86"/>
      <c r="H175" s="22"/>
      <c r="I175" s="22"/>
      <c r="J175" s="22"/>
      <c r="K175" s="14"/>
    </row>
    <row r="176" spans="1:11" ht="11.25" hidden="1" customHeight="1" x14ac:dyDescent="0.2">
      <c r="B176" s="30"/>
      <c r="C176" s="30"/>
      <c r="D176" s="30"/>
      <c r="E176" s="30"/>
      <c r="F176" s="30"/>
      <c r="G176" s="17"/>
      <c r="H176" s="22"/>
      <c r="I176" s="22"/>
      <c r="J176" s="22"/>
      <c r="K176" s="14"/>
    </row>
    <row r="177" spans="1:11" hidden="1" x14ac:dyDescent="0.2">
      <c r="B177" s="30"/>
      <c r="C177" s="30"/>
      <c r="D177" s="30"/>
      <c r="E177" s="30"/>
      <c r="F177" s="30"/>
      <c r="G177" s="17"/>
      <c r="H177" s="22"/>
      <c r="I177" s="22"/>
      <c r="J177" s="22"/>
      <c r="K177" s="14"/>
    </row>
    <row r="178" spans="1:11" ht="13.5" thickBot="1" x14ac:dyDescent="0.25">
      <c r="B178" s="190" t="s">
        <v>27</v>
      </c>
      <c r="C178" s="190"/>
      <c r="D178" s="190"/>
      <c r="E178" s="190"/>
      <c r="F178" s="190"/>
      <c r="G178" s="191"/>
      <c r="H178" s="191"/>
      <c r="I178" s="191"/>
      <c r="J178" s="191"/>
      <c r="K178" s="191"/>
    </row>
    <row r="179" spans="1:11" ht="16.5" customHeight="1" thickBot="1" x14ac:dyDescent="0.25">
      <c r="A179" s="147"/>
      <c r="B179" s="149" t="s">
        <v>92</v>
      </c>
      <c r="C179" s="151" t="s">
        <v>17</v>
      </c>
      <c r="D179" s="152"/>
      <c r="E179" s="152"/>
      <c r="F179" s="153"/>
    </row>
    <row r="180" spans="1:11" ht="12" customHeight="1" thickBot="1" x14ac:dyDescent="0.25">
      <c r="A180" s="148"/>
      <c r="B180" s="150"/>
      <c r="C180" s="160" t="s">
        <v>29</v>
      </c>
      <c r="D180" s="162"/>
      <c r="E180" s="286" t="s">
        <v>6</v>
      </c>
      <c r="F180" s="287"/>
    </row>
    <row r="181" spans="1:11" ht="12.75" customHeight="1" x14ac:dyDescent="0.2">
      <c r="A181" s="32" t="s">
        <v>2</v>
      </c>
      <c r="B181" s="45"/>
      <c r="C181" s="316"/>
      <c r="D181" s="317"/>
      <c r="E181" s="294">
        <f>VLOOKUP(C181,$C$185:$D$187,2,TRUE)</f>
        <v>0</v>
      </c>
      <c r="F181" s="295"/>
    </row>
    <row r="182" spans="1:11" ht="12.75" customHeight="1" x14ac:dyDescent="0.2">
      <c r="A182" s="33" t="s">
        <v>3</v>
      </c>
      <c r="B182" s="46"/>
      <c r="C182" s="169"/>
      <c r="D182" s="170"/>
      <c r="E182" s="292">
        <f t="shared" ref="E182:E183" si="11">VLOOKUP(C182,$C$185:$D$187,2,TRUE)</f>
        <v>0</v>
      </c>
      <c r="F182" s="293"/>
    </row>
    <row r="183" spans="1:11" ht="13.5" customHeight="1" thickBot="1" x14ac:dyDescent="0.25">
      <c r="A183" s="34" t="s">
        <v>4</v>
      </c>
      <c r="B183" s="47"/>
      <c r="C183" s="193"/>
      <c r="D183" s="194"/>
      <c r="E183" s="290">
        <f t="shared" si="11"/>
        <v>0</v>
      </c>
      <c r="F183" s="291"/>
    </row>
    <row r="184" spans="1:11" ht="12.75" customHeight="1" thickTop="1" thickBot="1" x14ac:dyDescent="0.25">
      <c r="A184" s="9"/>
      <c r="B184" s="11" t="s">
        <v>38</v>
      </c>
      <c r="C184" s="76"/>
      <c r="D184" s="77"/>
      <c r="E184" s="258">
        <f>SUM(E181:E183)</f>
        <v>0</v>
      </c>
      <c r="F184" s="259"/>
    </row>
    <row r="185" spans="1:11" ht="12.75" hidden="1" customHeight="1" x14ac:dyDescent="0.2">
      <c r="B185" s="13"/>
      <c r="C185" s="49">
        <v>0</v>
      </c>
      <c r="D185" s="15">
        <v>0</v>
      </c>
      <c r="E185" s="49"/>
      <c r="F185" s="25"/>
      <c r="G185" s="49"/>
      <c r="H185" s="49"/>
      <c r="I185" s="49"/>
      <c r="J185" s="49"/>
      <c r="K185" s="25"/>
    </row>
    <row r="186" spans="1:11" ht="12.75" hidden="1" customHeight="1" x14ac:dyDescent="0.2">
      <c r="B186" s="13"/>
      <c r="C186" s="49">
        <v>1</v>
      </c>
      <c r="D186" s="15">
        <v>30</v>
      </c>
      <c r="E186" s="49"/>
      <c r="F186" s="25"/>
      <c r="G186" s="49"/>
      <c r="H186" s="49"/>
      <c r="I186" s="49"/>
      <c r="J186" s="49"/>
      <c r="K186" s="25"/>
    </row>
    <row r="187" spans="1:11" ht="12.75" hidden="1" customHeight="1" x14ac:dyDescent="0.2">
      <c r="B187" s="13"/>
      <c r="C187" s="49">
        <v>201</v>
      </c>
      <c r="D187" s="15">
        <v>60</v>
      </c>
      <c r="E187" s="49"/>
      <c r="F187" s="25"/>
      <c r="G187" s="49"/>
      <c r="H187" s="49"/>
      <c r="I187" s="49"/>
      <c r="J187" s="49"/>
      <c r="K187" s="25"/>
    </row>
    <row r="188" spans="1:11" ht="12.75" customHeight="1" x14ac:dyDescent="0.2">
      <c r="B188" s="13"/>
      <c r="C188" s="49"/>
      <c r="D188" s="49"/>
      <c r="E188" s="49"/>
      <c r="F188" s="25"/>
      <c r="G188" s="49"/>
      <c r="H188" s="49"/>
      <c r="I188" s="49"/>
      <c r="J188" s="49"/>
      <c r="K188" s="25"/>
    </row>
    <row r="189" spans="1:11" s="125" customFormat="1" ht="12.75" x14ac:dyDescent="0.25">
      <c r="A189" s="30"/>
      <c r="B189" s="51" t="s">
        <v>72</v>
      </c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5" hidden="1" customHeight="1" thickBot="1" x14ac:dyDescent="0.25">
      <c r="A190" s="3"/>
      <c r="B190" s="51" t="s">
        <v>73</v>
      </c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24.6" hidden="1" customHeight="1" thickBot="1" x14ac:dyDescent="0.25">
      <c r="A191" s="89"/>
      <c r="B191" s="182" t="s">
        <v>71</v>
      </c>
      <c r="C191" s="269"/>
      <c r="D191" s="90" t="s">
        <v>24</v>
      </c>
      <c r="E191" s="91" t="s">
        <v>17</v>
      </c>
      <c r="F191" s="92" t="s">
        <v>6</v>
      </c>
      <c r="G191" s="38"/>
      <c r="H191" s="38"/>
    </row>
    <row r="192" spans="1:11" hidden="1" x14ac:dyDescent="0.2">
      <c r="A192" s="21" t="s">
        <v>2</v>
      </c>
      <c r="B192" s="261"/>
      <c r="C192" s="262"/>
      <c r="D192" s="93"/>
      <c r="E192" s="95"/>
      <c r="F192" s="74">
        <f>IFERROR(D192*VLOOKUP(B192,$B$198:$D$202,2,FALSE)+E192*VLOOKUP(B192,$B$198:$D$202,3,FALSE),0)</f>
        <v>0</v>
      </c>
      <c r="G192" s="12"/>
    </row>
    <row r="193" spans="1:11" ht="12" hidden="1" customHeight="1" x14ac:dyDescent="0.2">
      <c r="A193" s="7" t="s">
        <v>3</v>
      </c>
      <c r="B193" s="263"/>
      <c r="C193" s="264"/>
      <c r="D193" s="94"/>
      <c r="E193" s="96"/>
      <c r="F193" s="74">
        <f t="shared" ref="F193:F194" si="12">IFERROR(D193*VLOOKUP(B193,$B$198:$D$202,2,FALSE)+E193*VLOOKUP(B193,$B$198:$D$202,3,FALSE),0)</f>
        <v>0</v>
      </c>
      <c r="G193" s="12"/>
    </row>
    <row r="194" spans="1:11" ht="12.75" hidden="1" customHeight="1" thickBot="1" x14ac:dyDescent="0.25">
      <c r="A194" s="8" t="s">
        <v>4</v>
      </c>
      <c r="B194" s="265"/>
      <c r="C194" s="266"/>
      <c r="D194" s="98"/>
      <c r="E194" s="100"/>
      <c r="F194" s="74">
        <f t="shared" si="12"/>
        <v>0</v>
      </c>
      <c r="G194" s="12"/>
    </row>
    <row r="195" spans="1:11" ht="12.75" hidden="1" customHeight="1" thickTop="1" thickBot="1" x14ac:dyDescent="0.25">
      <c r="A195" s="9"/>
      <c r="B195" s="267" t="s">
        <v>38</v>
      </c>
      <c r="C195" s="268"/>
      <c r="D195" s="114"/>
      <c r="E195" s="97"/>
      <c r="F195" s="101">
        <f>SUM(F192:F194)</f>
        <v>0</v>
      </c>
      <c r="G195" s="14"/>
      <c r="H195" s="14"/>
    </row>
    <row r="196" spans="1:11" ht="12.75" hidden="1" customHeight="1" x14ac:dyDescent="0.2">
      <c r="B196" s="13"/>
      <c r="C196" s="15"/>
      <c r="D196" s="25"/>
      <c r="E196" s="25"/>
      <c r="F196" s="25"/>
      <c r="G196" s="25"/>
      <c r="H196" s="14"/>
      <c r="I196" s="14"/>
      <c r="J196" s="14"/>
      <c r="K196" s="14"/>
    </row>
    <row r="197" spans="1:11" ht="12.75" hidden="1" customHeight="1" x14ac:dyDescent="0.2">
      <c r="B197" s="13"/>
      <c r="C197" s="15" t="s">
        <v>56</v>
      </c>
      <c r="D197" s="25" t="s">
        <v>57</v>
      </c>
      <c r="E197" s="25"/>
      <c r="F197" s="25"/>
      <c r="G197" s="25"/>
      <c r="H197" s="14"/>
      <c r="I197" s="14"/>
      <c r="J197" s="14"/>
      <c r="K197" s="14"/>
    </row>
    <row r="198" spans="1:11" hidden="1" x14ac:dyDescent="0.2">
      <c r="B198" s="1" t="s">
        <v>66</v>
      </c>
      <c r="C198" s="83">
        <v>1.05</v>
      </c>
      <c r="D198" s="288">
        <v>12</v>
      </c>
      <c r="E198" s="288"/>
    </row>
    <row r="199" spans="1:11" hidden="1" x14ac:dyDescent="0.2">
      <c r="B199" s="1" t="s">
        <v>67</v>
      </c>
      <c r="C199" s="88">
        <v>0.25</v>
      </c>
      <c r="D199" s="288">
        <v>3.5</v>
      </c>
      <c r="E199" s="288"/>
    </row>
    <row r="200" spans="1:11" hidden="1" x14ac:dyDescent="0.2">
      <c r="B200" s="87" t="s">
        <v>68</v>
      </c>
      <c r="C200" s="99">
        <v>2.7</v>
      </c>
      <c r="D200" s="289">
        <v>28</v>
      </c>
      <c r="E200" s="289"/>
      <c r="F200" s="25"/>
    </row>
    <row r="201" spans="1:11" hidden="1" x14ac:dyDescent="0.2">
      <c r="B201" s="87" t="s">
        <v>69</v>
      </c>
      <c r="C201" s="99">
        <v>5</v>
      </c>
      <c r="D201" s="289">
        <v>65</v>
      </c>
      <c r="E201" s="289"/>
      <c r="F201" s="25"/>
    </row>
    <row r="202" spans="1:11" hidden="1" x14ac:dyDescent="0.2">
      <c r="B202" s="87" t="s">
        <v>70</v>
      </c>
      <c r="C202" s="99">
        <v>1.5</v>
      </c>
      <c r="D202" s="289">
        <v>33</v>
      </c>
      <c r="E202" s="289"/>
      <c r="F202" s="25"/>
    </row>
    <row r="203" spans="1:11" hidden="1" x14ac:dyDescent="0.2">
      <c r="B203" s="13"/>
      <c r="C203" s="54"/>
      <c r="D203" s="54"/>
      <c r="E203" s="55"/>
      <c r="F203" s="25"/>
    </row>
    <row r="204" spans="1:11" ht="13.5" thickBot="1" x14ac:dyDescent="0.25">
      <c r="A204" s="3"/>
      <c r="B204" s="51" t="s">
        <v>28</v>
      </c>
      <c r="C204" s="30"/>
      <c r="D204" s="30"/>
      <c r="E204" s="30"/>
      <c r="F204" s="30"/>
      <c r="G204" s="30"/>
    </row>
    <row r="205" spans="1:11" ht="24.6" customHeight="1" thickBot="1" x14ac:dyDescent="0.25">
      <c r="A205" s="89"/>
      <c r="B205" s="122" t="s">
        <v>92</v>
      </c>
      <c r="C205" s="122" t="s">
        <v>58</v>
      </c>
      <c r="D205" s="286" t="s">
        <v>6</v>
      </c>
      <c r="E205" s="287"/>
    </row>
    <row r="206" spans="1:11" x14ac:dyDescent="0.2">
      <c r="A206" s="21" t="s">
        <v>2</v>
      </c>
      <c r="B206" s="44"/>
      <c r="C206" s="119"/>
      <c r="D206" s="294">
        <f>IFERROR(VLOOKUP(C206,$B$210:$C$211,2,FALSE),0)</f>
        <v>0</v>
      </c>
      <c r="E206" s="295"/>
    </row>
    <row r="207" spans="1:11" ht="12.75" thickBot="1" x14ac:dyDescent="0.25">
      <c r="A207" s="7" t="s">
        <v>3</v>
      </c>
      <c r="B207" s="66"/>
      <c r="C207" s="120"/>
      <c r="D207" s="290">
        <f>IFERROR(VLOOKUP(C207,$B$210:$C$211,2,FALSE),0)</f>
        <v>0</v>
      </c>
      <c r="E207" s="291"/>
    </row>
    <row r="208" spans="1:11" ht="13.5" thickTop="1" thickBot="1" x14ac:dyDescent="0.25">
      <c r="A208" s="9"/>
      <c r="B208" s="11" t="s">
        <v>38</v>
      </c>
      <c r="C208" s="121"/>
      <c r="D208" s="258">
        <f>SUM(D206:D207)</f>
        <v>0</v>
      </c>
      <c r="E208" s="259"/>
    </row>
    <row r="209" spans="1:5" hidden="1" x14ac:dyDescent="0.2"/>
    <row r="210" spans="1:5" hidden="1" x14ac:dyDescent="0.2">
      <c r="B210" s="1" t="s">
        <v>56</v>
      </c>
      <c r="C210" s="1">
        <v>8</v>
      </c>
    </row>
    <row r="211" spans="1:5" hidden="1" x14ac:dyDescent="0.2">
      <c r="B211" s="1" t="s">
        <v>17</v>
      </c>
      <c r="C211" s="1">
        <v>80</v>
      </c>
    </row>
    <row r="213" spans="1:5" ht="13.5" thickBot="1" x14ac:dyDescent="0.25">
      <c r="B213" s="311" t="s">
        <v>74</v>
      </c>
      <c r="C213" s="311"/>
      <c r="D213" s="102"/>
      <c r="E213" s="102"/>
    </row>
    <row r="214" spans="1:5" ht="15.75" thickBot="1" x14ac:dyDescent="0.25">
      <c r="A214" s="147"/>
      <c r="B214" s="149" t="s">
        <v>92</v>
      </c>
      <c r="C214" s="151" t="s">
        <v>17</v>
      </c>
      <c r="D214" s="152"/>
      <c r="E214" s="153"/>
    </row>
    <row r="215" spans="1:5" ht="24.75" thickBot="1" x14ac:dyDescent="0.25">
      <c r="A215" s="148"/>
      <c r="B215" s="197"/>
      <c r="C215" s="84" t="s">
        <v>77</v>
      </c>
      <c r="D215" s="286" t="s">
        <v>6</v>
      </c>
      <c r="E215" s="287"/>
    </row>
    <row r="216" spans="1:5" x14ac:dyDescent="0.2">
      <c r="A216" s="21" t="s">
        <v>2</v>
      </c>
      <c r="B216" s="44"/>
      <c r="C216" s="23"/>
      <c r="D216" s="294">
        <f>IFERROR(VLOOKUP(C216,$B$219:$C$220,2,FALSE),0)</f>
        <v>0</v>
      </c>
      <c r="E216" s="295"/>
    </row>
    <row r="217" spans="1:5" ht="12.75" thickBot="1" x14ac:dyDescent="0.25">
      <c r="A217" s="7" t="s">
        <v>3</v>
      </c>
      <c r="B217" s="66"/>
      <c r="C217" s="24"/>
      <c r="D217" s="290">
        <f>IFERROR(VLOOKUP(C217,$B$219:$C$220,2,FALSE),0)</f>
        <v>0</v>
      </c>
      <c r="E217" s="291"/>
    </row>
    <row r="218" spans="1:5" ht="13.5" thickTop="1" thickBot="1" x14ac:dyDescent="0.25">
      <c r="A218" s="9"/>
      <c r="B218" s="11" t="s">
        <v>38</v>
      </c>
      <c r="C218" s="26"/>
      <c r="D218" s="309">
        <f>SUM(D216:D217)</f>
        <v>0</v>
      </c>
      <c r="E218" s="310"/>
    </row>
    <row r="219" spans="1:5" hidden="1" x14ac:dyDescent="0.2">
      <c r="B219" s="1" t="s">
        <v>76</v>
      </c>
      <c r="C219" s="83">
        <v>70</v>
      </c>
    </row>
    <row r="220" spans="1:5" hidden="1" x14ac:dyDescent="0.2">
      <c r="B220" s="1" t="s">
        <v>75</v>
      </c>
      <c r="C220" s="83">
        <v>10</v>
      </c>
    </row>
  </sheetData>
  <sheetProtection algorithmName="SHA-512" hashValue="8vDyqSTZR9nPlzR/HispNdoTeAsUivLdfbqMyaCrRau+4wSRneASKQFJQnMdGK9MHACnqtNKurgDtiQjzke+CA==" saltValue="T3o/3K3F3PtdzfuDZzXFjw==" spinCount="100000" sheet="1" objects="1" scenarios="1" selectLockedCells="1"/>
  <mergeCells count="191">
    <mergeCell ref="A2:K2"/>
    <mergeCell ref="C13:K13"/>
    <mergeCell ref="C16:K16"/>
    <mergeCell ref="C17:K17"/>
    <mergeCell ref="A21:K21"/>
    <mergeCell ref="D216:E216"/>
    <mergeCell ref="D217:E217"/>
    <mergeCell ref="D218:E218"/>
    <mergeCell ref="B213:C213"/>
    <mergeCell ref="C179:F179"/>
    <mergeCell ref="B178:K178"/>
    <mergeCell ref="C171:D171"/>
    <mergeCell ref="C170:D170"/>
    <mergeCell ref="B102:K102"/>
    <mergeCell ref="C105:E105"/>
    <mergeCell ref="C110:E110"/>
    <mergeCell ref="C109:E109"/>
    <mergeCell ref="C108:E108"/>
    <mergeCell ref="C107:E107"/>
    <mergeCell ref="E184:F184"/>
    <mergeCell ref="C181:D181"/>
    <mergeCell ref="D205:E205"/>
    <mergeCell ref="D206:E206"/>
    <mergeCell ref="D207:E207"/>
    <mergeCell ref="E183:F183"/>
    <mergeCell ref="E182:F182"/>
    <mergeCell ref="E181:F181"/>
    <mergeCell ref="D133:F134"/>
    <mergeCell ref="D135:F135"/>
    <mergeCell ref="D136:F136"/>
    <mergeCell ref="D137:F137"/>
    <mergeCell ref="D138:F138"/>
    <mergeCell ref="B86:B87"/>
    <mergeCell ref="B179:B180"/>
    <mergeCell ref="C167:D167"/>
    <mergeCell ref="E180:F180"/>
    <mergeCell ref="E169:F169"/>
    <mergeCell ref="E168:F168"/>
    <mergeCell ref="E167:F167"/>
    <mergeCell ref="C145:E145"/>
    <mergeCell ref="A214:A215"/>
    <mergeCell ref="B214:B215"/>
    <mergeCell ref="C214:E214"/>
    <mergeCell ref="D215:E215"/>
    <mergeCell ref="D198:E198"/>
    <mergeCell ref="D199:E199"/>
    <mergeCell ref="D200:E200"/>
    <mergeCell ref="D201:E201"/>
    <mergeCell ref="D202:E202"/>
    <mergeCell ref="D208:E208"/>
    <mergeCell ref="B192:C192"/>
    <mergeCell ref="B193:C193"/>
    <mergeCell ref="B194:C194"/>
    <mergeCell ref="B195:C195"/>
    <mergeCell ref="B191:C191"/>
    <mergeCell ref="C182:D182"/>
    <mergeCell ref="C183:D183"/>
    <mergeCell ref="A6:K6"/>
    <mergeCell ref="A11:K11"/>
    <mergeCell ref="G31:K32"/>
    <mergeCell ref="G40:K40"/>
    <mergeCell ref="G39:K39"/>
    <mergeCell ref="G88:I88"/>
    <mergeCell ref="G89:I89"/>
    <mergeCell ref="D62:E62"/>
    <mergeCell ref="A166:A167"/>
    <mergeCell ref="B166:B167"/>
    <mergeCell ref="B142:K142"/>
    <mergeCell ref="A143:A144"/>
    <mergeCell ref="B165:G165"/>
    <mergeCell ref="A133:A134"/>
    <mergeCell ref="B133:B134"/>
    <mergeCell ref="C144:E144"/>
    <mergeCell ref="C89:E89"/>
    <mergeCell ref="A4:K4"/>
    <mergeCell ref="H61:K61"/>
    <mergeCell ref="A179:A180"/>
    <mergeCell ref="B143:B144"/>
    <mergeCell ref="C143:F143"/>
    <mergeCell ref="C149:E149"/>
    <mergeCell ref="C148:E148"/>
    <mergeCell ref="C147:E147"/>
    <mergeCell ref="C146:E146"/>
    <mergeCell ref="C150:E150"/>
    <mergeCell ref="E170:F170"/>
    <mergeCell ref="C166:F166"/>
    <mergeCell ref="C173:D173"/>
    <mergeCell ref="C174:D174"/>
    <mergeCell ref="C169:D169"/>
    <mergeCell ref="C168:D168"/>
    <mergeCell ref="C180:D180"/>
    <mergeCell ref="E171:F171"/>
    <mergeCell ref="B164:G164"/>
    <mergeCell ref="A86:A87"/>
    <mergeCell ref="C88:E88"/>
    <mergeCell ref="C106:E106"/>
    <mergeCell ref="G87:I87"/>
    <mergeCell ref="G86:J86"/>
    <mergeCell ref="A3:K3"/>
    <mergeCell ref="B62:B64"/>
    <mergeCell ref="A62:A64"/>
    <mergeCell ref="B59:K59"/>
    <mergeCell ref="B33:F33"/>
    <mergeCell ref="B34:F34"/>
    <mergeCell ref="B35:F35"/>
    <mergeCell ref="B36:F36"/>
    <mergeCell ref="B37:F37"/>
    <mergeCell ref="B40:F40"/>
    <mergeCell ref="B39:F39"/>
    <mergeCell ref="B38:F38"/>
    <mergeCell ref="I54:K54"/>
    <mergeCell ref="B50:K53"/>
    <mergeCell ref="I55:K55"/>
    <mergeCell ref="B56:K57"/>
    <mergeCell ref="H48:K48"/>
    <mergeCell ref="B31:F32"/>
    <mergeCell ref="G63:G64"/>
    <mergeCell ref="H63:H64"/>
    <mergeCell ref="I63:I64"/>
    <mergeCell ref="J63:J64"/>
    <mergeCell ref="K63:K64"/>
    <mergeCell ref="F62:F64"/>
    <mergeCell ref="A103:A104"/>
    <mergeCell ref="B103:B104"/>
    <mergeCell ref="C103:F103"/>
    <mergeCell ref="C133:C134"/>
    <mergeCell ref="C93:E93"/>
    <mergeCell ref="C92:E92"/>
    <mergeCell ref="C91:E91"/>
    <mergeCell ref="C90:E90"/>
    <mergeCell ref="A8:K9"/>
    <mergeCell ref="C62:C64"/>
    <mergeCell ref="H47:K47"/>
    <mergeCell ref="C12:K12"/>
    <mergeCell ref="C14:K14"/>
    <mergeCell ref="C15:K15"/>
    <mergeCell ref="G37:K37"/>
    <mergeCell ref="G36:K36"/>
    <mergeCell ref="G35:K35"/>
    <mergeCell ref="G34:K34"/>
    <mergeCell ref="G33:K33"/>
    <mergeCell ref="A18:K20"/>
    <mergeCell ref="G38:K38"/>
    <mergeCell ref="B30:K30"/>
    <mergeCell ref="A22:K26"/>
    <mergeCell ref="A27:K28"/>
    <mergeCell ref="G62:K62"/>
    <mergeCell ref="C86:F86"/>
    <mergeCell ref="C104:E104"/>
    <mergeCell ref="G90:I90"/>
    <mergeCell ref="G91:I91"/>
    <mergeCell ref="G92:I92"/>
    <mergeCell ref="G93:I93"/>
    <mergeCell ref="G148:I148"/>
    <mergeCell ref="G149:I149"/>
    <mergeCell ref="D63:D64"/>
    <mergeCell ref="E63:E64"/>
    <mergeCell ref="B85:K85"/>
    <mergeCell ref="B71:G71"/>
    <mergeCell ref="C87:E87"/>
    <mergeCell ref="C124:E124"/>
    <mergeCell ref="C125:E125"/>
    <mergeCell ref="C126:E126"/>
    <mergeCell ref="C127:E127"/>
    <mergeCell ref="G150:I150"/>
    <mergeCell ref="G103:J103"/>
    <mergeCell ref="G104:I104"/>
    <mergeCell ref="G105:I105"/>
    <mergeCell ref="G106:I106"/>
    <mergeCell ref="G107:I107"/>
    <mergeCell ref="G108:I108"/>
    <mergeCell ref="G109:I109"/>
    <mergeCell ref="G143:J143"/>
    <mergeCell ref="G144:I144"/>
    <mergeCell ref="G145:I145"/>
    <mergeCell ref="G146:I146"/>
    <mergeCell ref="G147:I147"/>
    <mergeCell ref="G124:I124"/>
    <mergeCell ref="G125:I125"/>
    <mergeCell ref="G126:I126"/>
    <mergeCell ref="B119:K119"/>
    <mergeCell ref="A120:A121"/>
    <mergeCell ref="B120:B121"/>
    <mergeCell ref="C120:F120"/>
    <mergeCell ref="G120:J120"/>
    <mergeCell ref="C121:E121"/>
    <mergeCell ref="G121:I121"/>
    <mergeCell ref="C122:E122"/>
    <mergeCell ref="G122:I122"/>
    <mergeCell ref="C123:E123"/>
    <mergeCell ref="G123:I123"/>
  </mergeCells>
  <phoneticPr fontId="19" type="noConversion"/>
  <dataValidations disablePrompts="1" count="6">
    <dataValidation type="list" allowBlank="1" showInputMessage="1" showErrorMessage="1" sqref="C135:C137">
      <formula1>$B$139:$B$140</formula1>
    </dataValidation>
    <dataValidation type="list" allowBlank="1" showInputMessage="1" showErrorMessage="1" sqref="C65:C69">
      <formula1>$B$77:$B$80</formula1>
    </dataValidation>
    <dataValidation type="list" allowBlank="1" showInputMessage="1" showErrorMessage="1" sqref="C168:D170">
      <formula1>$C$173:$C$174</formula1>
    </dataValidation>
    <dataValidation type="list" allowBlank="1" showInputMessage="1" showErrorMessage="1" sqref="B192:B194">
      <formula1>$B$198:$B$202</formula1>
    </dataValidation>
    <dataValidation type="list" allowBlank="1" showInputMessage="1" showErrorMessage="1" sqref="C206:C207">
      <formula1>$B$210:$B$211</formula1>
    </dataValidation>
    <dataValidation type="list" allowBlank="1" showInputMessage="1" showErrorMessage="1" sqref="C216:C217">
      <formula1>$B$219:$B$220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3" sqref="B3"/>
    </sheetView>
  </sheetViews>
  <sheetFormatPr defaultRowHeight="15" x14ac:dyDescent="0.25"/>
  <sheetData>
    <row r="2" spans="2:2" x14ac:dyDescent="0.25">
      <c r="B2" t="s">
        <v>41</v>
      </c>
    </row>
    <row r="3" spans="2:2" x14ac:dyDescent="0.25">
      <c r="B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HLZ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Timea Viragova</dc:creator>
  <cp:lastModifiedBy>Lucia Petrovicova</cp:lastModifiedBy>
  <cp:lastPrinted>2024-04-08T11:20:07Z</cp:lastPrinted>
  <dcterms:created xsi:type="dcterms:W3CDTF">2014-12-15T08:12:29Z</dcterms:created>
  <dcterms:modified xsi:type="dcterms:W3CDTF">2024-04-08T11:21:37Z</dcterms:modified>
</cp:coreProperties>
</file>